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3"/>
  </bookViews>
  <sheets>
    <sheet name="一般公共预算" sheetId="1" r:id="rId1"/>
    <sheet name="政府性基金预算" sheetId="2" r:id="rId2"/>
    <sheet name="国有资本经营预算" sheetId="3" r:id="rId3"/>
    <sheet name="债券项目" sheetId="4" r:id="rId4"/>
    <sheet name="化债项目" sheetId="5" r:id="rId5"/>
  </sheets>
  <definedNames>
    <definedName name="_xlnm._FilterDatabase" localSheetId="3" hidden="1">债券项目!$A$4:$H$32</definedName>
    <definedName name="_xlnm.Print_Titles" localSheetId="0">一般公共预算!$4:4</definedName>
    <definedName name="_xlnm.Print_Titles" localSheetId="3">债券项目!$4:4</definedName>
  </definedNames>
  <calcPr calcId="144525"/>
</workbook>
</file>

<file path=xl/sharedStrings.xml><?xml version="1.0" encoding="utf-8"?>
<sst xmlns="http://schemas.openxmlformats.org/spreadsheetml/2006/main" count="188">
  <si>
    <t>附件1</t>
  </si>
  <si>
    <t>垫江县2024年县级一般公共预算收支调整预算表</t>
  </si>
  <si>
    <t>单位：万元</t>
  </si>
  <si>
    <t>项   目</t>
  </si>
  <si>
    <t>预算数</t>
  </si>
  <si>
    <t>调整预算数</t>
  </si>
  <si>
    <t>增减额</t>
  </si>
  <si>
    <t>一般公共预算收入总计</t>
  </si>
  <si>
    <t>一般公共预算支出总计</t>
  </si>
  <si>
    <t>一、本级收入合计</t>
  </si>
  <si>
    <t>一、本级支出合计</t>
  </si>
  <si>
    <t>(一)税收收入</t>
  </si>
  <si>
    <t xml:space="preserve">      （一）一般公共服务支出</t>
  </si>
  <si>
    <t>(二)非税收入</t>
  </si>
  <si>
    <t xml:space="preserve">      （二）国防支出</t>
  </si>
  <si>
    <t xml:space="preserve">      （三）公共安全支出</t>
  </si>
  <si>
    <t xml:space="preserve">      （四）教育支出</t>
  </si>
  <si>
    <t xml:space="preserve">      （五）科学技术支出</t>
  </si>
  <si>
    <t xml:space="preserve">      （六）文化旅游体育与传媒支出</t>
  </si>
  <si>
    <t xml:space="preserve">      （七）社会保障和就业支出</t>
  </si>
  <si>
    <t xml:space="preserve">      （八）卫生健康支出</t>
  </si>
  <si>
    <t xml:space="preserve">      （九）节能环保支出</t>
  </si>
  <si>
    <t xml:space="preserve">      （十）城乡社区支出</t>
  </si>
  <si>
    <t xml:space="preserve">      （十一）农林水支出</t>
  </si>
  <si>
    <t xml:space="preserve">      （十二）交通运输支出</t>
  </si>
  <si>
    <t xml:space="preserve">       (十三)资源勘探工业信息等支出</t>
  </si>
  <si>
    <t xml:space="preserve">       (十四）商业服务业等支出</t>
  </si>
  <si>
    <t xml:space="preserve">      （十五）金融支出</t>
  </si>
  <si>
    <t xml:space="preserve">      （十六）自然资源海洋气象等支出</t>
  </si>
  <si>
    <t xml:space="preserve">      （十七）住房保障支出</t>
  </si>
  <si>
    <t xml:space="preserve">      （十八）粮油物资储备支出</t>
  </si>
  <si>
    <t xml:space="preserve">      （十九）灾害防治及应急管理支出</t>
  </si>
  <si>
    <t xml:space="preserve">      （二十）预备费</t>
  </si>
  <si>
    <t xml:space="preserve">      （二十一）其他支出</t>
  </si>
  <si>
    <t xml:space="preserve">      （二十二）债务付息支出</t>
  </si>
  <si>
    <t xml:space="preserve">      （二十三）债务发行费用支出</t>
  </si>
  <si>
    <t>二、转移性收入合计</t>
  </si>
  <si>
    <t>二、转移性支出合计</t>
  </si>
  <si>
    <t>(一)中央、市级补助收入</t>
  </si>
  <si>
    <t>(一)上解支出</t>
  </si>
  <si>
    <t>(二)乡镇上解收入</t>
  </si>
  <si>
    <t>(二)补助乡镇支出</t>
  </si>
  <si>
    <t>(三)调入预算稳定调节基金</t>
  </si>
  <si>
    <t xml:space="preserve">    一般性转移支付补助</t>
  </si>
  <si>
    <t>(四)调入资金</t>
  </si>
  <si>
    <t xml:space="preserve">    专项转移支付补助</t>
  </si>
  <si>
    <t>(五)地方政府一般债务转贷收入</t>
  </si>
  <si>
    <t>(三)地方政府一般债务还本支出</t>
  </si>
  <si>
    <t xml:space="preserve">    其中：新增债券</t>
  </si>
  <si>
    <t xml:space="preserve">          地方政府向国际组织借款</t>
  </si>
  <si>
    <t>(六)上年结转</t>
  </si>
  <si>
    <t>(七)待偿债再融资一般债券结余</t>
  </si>
  <si>
    <r>
      <rPr>
        <sz val="16.5"/>
        <color indexed="8"/>
        <rFont val="方正黑体_GBK"/>
        <charset val="134"/>
      </rPr>
      <t>附件</t>
    </r>
    <r>
      <rPr>
        <sz val="16.5"/>
        <color indexed="8"/>
        <rFont val="Times New Roman"/>
        <charset val="0"/>
      </rPr>
      <t>2</t>
    </r>
  </si>
  <si>
    <r>
      <rPr>
        <sz val="24"/>
        <color indexed="8"/>
        <rFont val="方正小标宋_GBK"/>
        <charset val="134"/>
      </rPr>
      <t>垫江县</t>
    </r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年县级政府性基金预算收支调整预算表</t>
    </r>
  </si>
  <si>
    <r>
      <rPr>
        <sz val="10.5"/>
        <color indexed="8"/>
        <rFont val="宋体"/>
        <charset val="134"/>
      </rPr>
      <t>单位：万元</t>
    </r>
  </si>
  <si>
    <t>财政收入</t>
  </si>
  <si>
    <t>财政支出</t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</si>
  <si>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宋体"/>
        <charset val="0"/>
      </rPr>
      <t xml:space="preserve">  </t>
    </r>
    <r>
      <rPr>
        <b/>
        <sz val="10.5"/>
        <color indexed="8"/>
        <rFont val="宋体"/>
        <charset val="134"/>
      </rPr>
      <t>计</t>
    </r>
  </si>
  <si>
    <t>(一)国有土地收益基金收入</t>
  </si>
  <si>
    <t>(一)城乡社区支出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</si>
  <si>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农业土地开发资金收入</t>
    </r>
  </si>
  <si>
    <t>(二)农林水支出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</si>
  <si>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国有土地使用权出让收入</t>
    </r>
  </si>
  <si>
    <t>(三)其他支出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</si>
  <si>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大中型水库库区基金收入</t>
    </r>
  </si>
  <si>
    <t>(四)债务付息支出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</si>
  <si>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五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彩票公益金收入</t>
    </r>
  </si>
  <si>
    <t>(五)债务发行费用支出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</si>
  <si>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六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城市基础设施配套费收入</t>
    </r>
  </si>
  <si>
    <t>(六)抗疫特别国债安排的支出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</si>
  <si>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七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小型水库移民扶助基金收入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</si>
  <si>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八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污水处理费收入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</si>
  <si>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九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其他政府性基金收入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</si>
  <si>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一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市级补助收入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</si>
  <si>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一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上解支出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</si>
  <si>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乡镇上解收入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</si>
  <si>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调出资金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</si>
  <si>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地方政府专项债券转贷收入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</si>
  <si>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三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地方政府专项债务还本支出</t>
    </r>
  </si>
  <si>
    <r>
      <rPr>
        <sz val="10.5"/>
        <color indexed="8"/>
        <rFont val="宋体"/>
        <charset val="0"/>
      </rPr>
      <t xml:space="preserve">  </t>
    </r>
    <r>
      <rPr>
        <sz val="10.5"/>
        <color indexed="8"/>
        <rFont val="宋体"/>
        <charset val="134"/>
      </rPr>
      <t>其中：新增债券</t>
    </r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</si>
  <si>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结转下年</t>
    </r>
  </si>
  <si>
    <t xml:space="preserve">       补充政府性基金财力的专项债务</t>
  </si>
  <si>
    <r>
      <rPr>
        <sz val="10.5"/>
        <color indexed="8"/>
        <rFont val="宋体"/>
        <charset val="0"/>
      </rPr>
      <t>(</t>
    </r>
    <r>
      <rPr>
        <sz val="10.5"/>
        <color indexed="8"/>
        <rFont val="宋体"/>
        <charset val="134"/>
      </rPr>
      <t>四</t>
    </r>
    <r>
      <rPr>
        <sz val="10.5"/>
        <color indexed="8"/>
        <rFont val="宋体"/>
        <charset val="0"/>
      </rPr>
      <t>)</t>
    </r>
    <r>
      <rPr>
        <sz val="10.5"/>
        <color indexed="8"/>
        <rFont val="宋体"/>
        <charset val="134"/>
      </rPr>
      <t>上年结转</t>
    </r>
  </si>
  <si>
    <r>
      <rPr>
        <sz val="16.5"/>
        <color indexed="8"/>
        <rFont val="方正黑体_GBK"/>
        <charset val="134"/>
      </rPr>
      <t>附件</t>
    </r>
    <r>
      <rPr>
        <sz val="16.5"/>
        <color indexed="8"/>
        <rFont val="Times New Roman"/>
        <charset val="0"/>
      </rPr>
      <t>3</t>
    </r>
  </si>
  <si>
    <r>
      <rPr>
        <sz val="24"/>
        <color indexed="8"/>
        <rFont val="方正小标宋_GBK"/>
        <charset val="134"/>
      </rPr>
      <t>垫江县</t>
    </r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年县级国有资本经营预算收支调整预算表</t>
    </r>
  </si>
  <si>
    <t>国有资本经营预算收入总计</t>
  </si>
  <si>
    <t>国有资本经营预算支出总计</t>
  </si>
  <si>
    <t xml:space="preserve">    （一）利润收入</t>
  </si>
  <si>
    <t xml:space="preserve">    （一）解决历史遗留问题及改革成本支出</t>
  </si>
  <si>
    <t xml:space="preserve">    （二）股利、股息收入</t>
  </si>
  <si>
    <t xml:space="preserve">    （二）国有企业资本金注入</t>
  </si>
  <si>
    <t xml:space="preserve">    （三）产权转让收入</t>
  </si>
  <si>
    <t xml:space="preserve">    （三）国有企业政策性补贴</t>
  </si>
  <si>
    <t xml:space="preserve">    （四）清算收入</t>
  </si>
  <si>
    <t xml:space="preserve">    （四）金融国有资本经营预算支出</t>
  </si>
  <si>
    <t xml:space="preserve">    （五）其他国有资本经营预算收入</t>
  </si>
  <si>
    <t xml:space="preserve">    （五）其他国有资本经营预算支出</t>
  </si>
  <si>
    <t>（一）中央、市级补助收入</t>
  </si>
  <si>
    <t>（一）上解支出</t>
  </si>
  <si>
    <t>（二）上年结转</t>
  </si>
  <si>
    <t>（二）补助乡镇支出</t>
  </si>
  <si>
    <t>（二）调出资金</t>
  </si>
  <si>
    <t>（三）结转下年</t>
  </si>
  <si>
    <t>附件4</t>
  </si>
  <si>
    <t>垫江县2024年新增地方政府债券资金安排表</t>
  </si>
  <si>
    <t>序号</t>
  </si>
  <si>
    <t>项目名称</t>
  </si>
  <si>
    <t>项目单位</t>
  </si>
  <si>
    <t>项目类型</t>
  </si>
  <si>
    <t>建设内容</t>
  </si>
  <si>
    <t>预算科目</t>
  </si>
  <si>
    <t>债券规模</t>
  </si>
  <si>
    <t>批次</t>
  </si>
  <si>
    <t>合  计</t>
  </si>
  <si>
    <t>其中：新增专项债券</t>
  </si>
  <si>
    <t xml:space="preserve">      新增一般债券</t>
  </si>
  <si>
    <t>垫江县软件园配套设施建设项目（一期）</t>
  </si>
  <si>
    <t>重庆市垫江县顺弘实业有限公司</t>
  </si>
  <si>
    <t>其他专项债券</t>
  </si>
  <si>
    <t>新建软件园配套服务设施，建筑面积约63287.76㎡；新建软件园连接道路总长约4000米；改造软件园连接道路雨污管网，长约2000米。新建停车位292个，充电桩88个。</t>
  </si>
  <si>
    <t>2290402-其他地方自行试点项目收益专项债券收入安排的支出</t>
  </si>
  <si>
    <t>第一批</t>
  </si>
  <si>
    <t>垫江县城区农产品批发市场建设项目</t>
  </si>
  <si>
    <t>新建农产品批发市场2个，建筑面积约71500㎡（其中地上约60000㎡），含停车场、充电桩等配套设施。</t>
  </si>
  <si>
    <t>垫江县高新区纺织服装产业园建设项目</t>
  </si>
  <si>
    <t>垫江县丹香建设发展有限公司</t>
  </si>
  <si>
    <t>场平面积1000亩；新建厂房18000平方米，并完善相关基础配套设施等；新建道路长5000米，包括道路、综合管网等基础配置设施等。</t>
  </si>
  <si>
    <t>垫江县高新区西部阀门产业园建设项目(二期)</t>
  </si>
  <si>
    <t>用地面积700亩；新建厂房200000平方米，并完善相关基础配套设施等。</t>
  </si>
  <si>
    <t>垫江县乡村振兴现代化农业基础设施建设项目</t>
  </si>
  <si>
    <t>重庆兴垫农业发展有限公司</t>
  </si>
  <si>
    <t>土壤治理及改良24800亩，蓄水池15420m³，排灌沟渠82200m，灌溉系统1套，道路改造21580m（宽7m），人行便道改造245899m（宽2m），种植芍药、蔬菜、水稻27800亩，公共服务设施4800㎡，现代化农业500亩。</t>
  </si>
  <si>
    <t>垫江县明月山露营基地及配套基础设施建设项目</t>
  </si>
  <si>
    <t>重庆明月山建设开发有限公司</t>
  </si>
  <si>
    <t>户外拓展基地6500平方米，自行车环道4000米，越野道5000米，生态停车场19500平方米等旅游基础设施。</t>
  </si>
  <si>
    <t>垫江县松林小学校幼儿园新建工程</t>
  </si>
  <si>
    <t>垫江县教育委员会</t>
  </si>
  <si>
    <t>建设总面积29000㎡（含活动楼、教学综合楼、食堂、体育场、地下停车场、体育馆及配套附属用房建设，新建校门、运动场、篮球场、堡坎、围墙等相关配套设施）。</t>
  </si>
  <si>
    <t>第二批</t>
  </si>
  <si>
    <t>垫江县老城区燃气管道更新改造工程（一期）</t>
  </si>
  <si>
    <t>重庆渝垫国有资产经营集团有限公司</t>
  </si>
  <si>
    <t>更新改造老城区老化燃气立管、庭院管道及相关燃气管网约288千米，改造调压箱约400套，增设阀门井约400个，更新、加装远传表和自闭阀约33000户。</t>
  </si>
  <si>
    <t>垫江县春花片区老旧小区改造项目</t>
  </si>
  <si>
    <t>实施老旧小区改造，面积约60000㎡，新建配套便民市场建筑面积约7000㎡，新建停车位约150个，配套建设水电气管网、次支道路、垃圾收储、停车场、充电桩、消防设施等基础设施及公共服务设施。</t>
  </si>
  <si>
    <t>垫江县老城区燃气管道更新改造工程(二期）</t>
  </si>
  <si>
    <t>改造小区燃气立管、庭院管道及相关燃气市政管网约330千米，改造调压箱769台，增设阀门井131座，更新、加装远传表和自闭阀45196户，更换二次供水设备50套，泵房改造 110处。改造内容为管沟开挖及回填、管线焊接安装、设施设备更新，以及改造施工导致的路面修补、给排水管网修复、照明设施维修等工作。</t>
  </si>
  <si>
    <t>垫江县软件园配套设施建设项目（二期）</t>
  </si>
  <si>
    <t>新建软件园孵化研发中心，建筑面积约103177.24㎡，其中地上建筑面积67953.64㎡，地下建筑面积35223.6㎡；新建软件园连接道路长3680米。新建停车位881个，充电桩132个。</t>
  </si>
  <si>
    <t>垫江县兴垫农业发展有限公司</t>
  </si>
  <si>
    <t>垫江县文毕片区保障性租赁住房配套基础设施建设项目</t>
  </si>
  <si>
    <t>实施保障性租赁住房配套基础设施建设面积约17万㎡，建设水电气讯管网9.3km、小区道路修缮3.5km，以及照明设施、垃圾收储、停车场、充电桩、消防设施等配套基础设施和公共服务设施。</t>
  </si>
  <si>
    <t>垫江县东南部乡村振兴示范带建设项目</t>
  </si>
  <si>
    <t>高标准农田建设10万亩（宜机化整治8万亩，提升改造2万亩），其中梯田地块30000亩，梯台地块45000亩，缓坡地块25000亩。主要建设内容包括土地平整治理（砾石填埋处理、土地平整）、土壤改良（土地深耕、土壤培肥熟化）、附属设施建设（沟渠修建、机耕道修建、蓄水池修建、堡坎修建、便道建设等）。</t>
  </si>
  <si>
    <t>垫江县2024年融媒体中心系统平台建设项目</t>
  </si>
  <si>
    <t>垫江县融媒体中心</t>
  </si>
  <si>
    <t>一般债券</t>
  </si>
  <si>
    <t>建设总面积750平方米，建设满足融媒全流程生产服务运行的融媒体指挥中心、新闻编辑区、制作编辑区、总编室、播音主持区、配音区、审片区等。计划建设私有云平台的融媒体系统，建设由融媒体基础平台、融媒体制作平台、融媒体直播平台、融媒体公有云服务平台等子系统。</t>
  </si>
  <si>
    <t>2079999-其他文化旅游体育与传媒支出</t>
  </si>
  <si>
    <t>垫江县应急广播系统建设项目</t>
  </si>
  <si>
    <t>垫江县文化旅游委</t>
  </si>
  <si>
    <t>新建应急广播县级平台，实现市级平台、县级平台信息双向互联互通。升级改造县级大喇叭系统，建设26个乡镇（街道）级前端、301个村级前端（采取城镇低音喇叭、农村高音喇叭相结合方式）、3000个接收终端，同时横向预留多个部门（如政法委、水利局、气象局、应急管理局、林业局、规划自然资源局、交通局、农业农村委等部门）数据接口，基本建成市、县、乡镇、村社四级信息共享、分级负责、反应快捷、安全可靠的应急广播体系。</t>
  </si>
  <si>
    <t>2070899-其他广播电视支出</t>
  </si>
  <si>
    <t>垫江县2024年地质灾害综合治理工程</t>
  </si>
  <si>
    <t>垫江县规划自然资源局</t>
  </si>
  <si>
    <t>该地质灾害治理工程主要内容：“人工+机械”清除危岩约22000立方米，“人工+机械”清除滑坡体约2000立方米，人工边坡挂主动防护网约10000平方米，人工修建排水沟约2000米，锚杆、承重挡墙、人工削方等。</t>
  </si>
  <si>
    <t>2240601-地质灾害防治支出</t>
  </si>
  <si>
    <t>重庆龙溪河（垫江段）生态环境综合治理项目</t>
  </si>
  <si>
    <t>垫江县住房城乡建委</t>
  </si>
  <si>
    <t>对曹回镇、沙坪镇、鹤游镇、杠家镇、坪山镇、新民镇、高安镇、普顺镇、长龙镇、周嘉镇、永安镇、永平镇、澄溪镇、太平镇、五洞镇、高峰镇、黄沙镇、砚台镇、包家镇、白家镇、三溪镇、裴兴镇、大石乡、沙河乡等24个乡镇污水处理厂设备及场镇提升泵站进行更新改造。</t>
  </si>
  <si>
    <t>2110499-其他自然生态保护支出</t>
  </si>
  <si>
    <t>垫江县2024年普通国省县道养护工程</t>
  </si>
  <si>
    <t>垫江县公路事务中心</t>
  </si>
  <si>
    <t>全县国省道约110公里的养护工程，工程涉及施工、重要材料、涉及、勘查与工程建设有关的设备、监理等采购。项目涉及道路S205、S206、S515、G350、G243等其他道路的养护工程，工程内容大致为路面罩面等其他内容。</t>
  </si>
  <si>
    <t>2140106-公路养护支出</t>
  </si>
  <si>
    <t>垫江县明月山桂溪片区生态环境系统治理修复项目</t>
  </si>
  <si>
    <t>项目治理范围约6.47km2，包含农村人居环境整治、流域水生态修复提升、生活垃圾填埋场综合整治、盐矿区生态保护修复和水环境智慧监管平台建设共5个子工程。主要建设内容包括建设污水管网21.8公里，治理桂溪河岸线4.5公里，生活垃圾填埋场综合整治5万平方米，建设日处理盐废水500t/d的水质净化工程，支沟水生态修复提升及截污管网上岸改造共17公里，安装水环境自动监测设施设备3套，配套建设面源整治、植被恢复等内容。</t>
  </si>
  <si>
    <t>垫江县2024年医疗服务能力提升项目</t>
  </si>
  <si>
    <t>垫江县卫生健康委</t>
  </si>
  <si>
    <t>设备购置48台件（其中县医院45台件，中医院3台件），信息化建设1套（县医院1套）。</t>
  </si>
  <si>
    <t>2100201-综合医院支出</t>
  </si>
  <si>
    <t>注：本表数据不包含新增政府债务外贷额度6500万元、补充政府性基金财力的专项债务31600万元。</t>
  </si>
  <si>
    <r>
      <rPr>
        <sz val="16"/>
        <rFont val="方正黑体_GBK"/>
        <charset val="134"/>
      </rPr>
      <t>附件</t>
    </r>
    <r>
      <rPr>
        <sz val="16"/>
        <rFont val="Times New Roman"/>
        <charset val="0"/>
      </rPr>
      <t>5</t>
    </r>
  </si>
  <si>
    <t>垫江县2024年预算资金安排偿还政府承诺偿还支出明细表</t>
  </si>
  <si>
    <t>金额</t>
  </si>
  <si>
    <t>备注</t>
  </si>
  <si>
    <t>重庆市垫江县骏鸿实业有限公司</t>
  </si>
  <si>
    <t>置换重庆三峡银行垫江县汽车产业园片区项目</t>
  </si>
  <si>
    <t>2120803-城市建设支出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</si>
</sst>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方正黑体_GBK"/>
      <charset val="134"/>
    </font>
    <font>
      <sz val="12"/>
      <name val="Times New Roman"/>
      <charset val="134"/>
    </font>
    <font>
      <sz val="24"/>
      <color indexed="8"/>
      <name val="方正小标宋_GBK"/>
      <charset val="134"/>
    </font>
    <font>
      <sz val="11"/>
      <color indexed="8"/>
      <name val="Times New Roman"/>
      <charset val="134"/>
    </font>
    <font>
      <b/>
      <sz val="11"/>
      <color indexed="8"/>
      <name val="宋体"/>
      <charset val="0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sz val="10.5"/>
      <name val="宋体"/>
      <charset val="134"/>
    </font>
    <font>
      <sz val="16.5"/>
      <name val="方正黑体_GBK"/>
      <charset val="134"/>
    </font>
    <font>
      <sz val="24"/>
      <name val="方正小标宋_GBK"/>
      <charset val="134"/>
    </font>
    <font>
      <b/>
      <sz val="10.5"/>
      <name val="宋体"/>
      <charset val="134"/>
    </font>
    <font>
      <sz val="10.5"/>
      <color indexed="8"/>
      <name val="宋体"/>
      <charset val="134"/>
    </font>
    <font>
      <sz val="16.5"/>
      <color indexed="8"/>
      <name val="Times New Roman"/>
      <charset val="0"/>
    </font>
    <font>
      <sz val="24"/>
      <color indexed="8"/>
      <name val="Times New Roman"/>
      <charset val="0"/>
    </font>
    <font>
      <sz val="12"/>
      <color indexed="8"/>
      <name val="宋体"/>
      <charset val="0"/>
    </font>
    <font>
      <sz val="10.5"/>
      <color indexed="8"/>
      <name val="宋体"/>
      <charset val="0"/>
    </font>
    <font>
      <b/>
      <sz val="10.5"/>
      <color indexed="8"/>
      <name val="宋体"/>
      <charset val="134"/>
    </font>
    <font>
      <b/>
      <sz val="10.5"/>
      <color indexed="8"/>
      <name val="宋体"/>
      <charset val="0"/>
    </font>
    <font>
      <sz val="11"/>
      <color indexed="8"/>
      <name val="Times New Roman"/>
      <charset val="0"/>
    </font>
    <font>
      <sz val="24"/>
      <color indexed="8"/>
      <name val="Times New Roman"/>
      <charset val="134"/>
    </font>
    <font>
      <sz val="10.5"/>
      <color indexed="8"/>
      <name val="Times New Roman"/>
      <charset val="0"/>
    </font>
    <font>
      <sz val="10.5"/>
      <color indexed="8"/>
      <name val="Times New Roman"/>
      <charset val="134"/>
    </font>
    <font>
      <sz val="16.5"/>
      <color indexed="8"/>
      <name val="方正黑体_GBK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0"/>
      <name val="Arial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6"/>
      <name val="Times New Roman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10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0" borderId="8" applyNumberFormat="0" applyAlignment="0" applyProtection="0">
      <alignment vertical="center"/>
    </xf>
    <xf numFmtId="0" fontId="8" fillId="0" borderId="9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1" fontId="40" fillId="0" borderId="0" applyFon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justify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right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right"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9" fillId="0" borderId="1" xfId="0" applyNumberFormat="1" applyFont="1" applyFill="1" applyBorder="1" applyAlignment="1">
      <alignment horizontal="right" vertical="center" shrinkToFit="1"/>
    </xf>
    <xf numFmtId="0" fontId="19" fillId="0" borderId="1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43" fontId="1" fillId="0" borderId="0" xfId="8" applyFont="1" applyFill="1">
      <alignment vertical="center"/>
    </xf>
    <xf numFmtId="0" fontId="26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right" vertical="center" indent="2"/>
    </xf>
    <xf numFmtId="0" fontId="15" fillId="0" borderId="1" xfId="0" applyFont="1" applyFill="1" applyBorder="1" applyAlignment="1">
      <alignment horizontal="justify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千位分隔[0]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39"/>
  <sheetViews>
    <sheetView topLeftCell="A3" workbookViewId="0">
      <selection activeCell="I24" sqref="I24"/>
    </sheetView>
  </sheetViews>
  <sheetFormatPr defaultColWidth="9" defaultRowHeight="14.25"/>
  <cols>
    <col min="1" max="1" width="38" style="1" customWidth="1"/>
    <col min="2" max="4" width="14" style="1" customWidth="1"/>
    <col min="5" max="5" width="38" style="1" customWidth="1"/>
    <col min="6" max="8" width="14" style="1" customWidth="1"/>
    <col min="9" max="9" width="18.25" style="65"/>
    <col min="10" max="16381" width="9" style="1"/>
  </cols>
  <sheetData>
    <row r="1" ht="21" spans="1:1">
      <c r="A1" s="66" t="s">
        <v>0</v>
      </c>
    </row>
    <row r="2" ht="37" customHeight="1" spans="1:8">
      <c r="A2" s="55" t="s">
        <v>1</v>
      </c>
      <c r="B2" s="55"/>
      <c r="C2" s="55"/>
      <c r="D2" s="55"/>
      <c r="E2" s="55"/>
      <c r="F2" s="55"/>
      <c r="G2" s="55"/>
      <c r="H2" s="55"/>
    </row>
    <row r="3" spans="8:8">
      <c r="H3" s="67" t="s">
        <v>2</v>
      </c>
    </row>
    <row r="4" s="64" customFormat="1" ht="25" customHeight="1" spans="1:16381">
      <c r="A4" s="45" t="s">
        <v>3</v>
      </c>
      <c r="B4" s="45" t="s">
        <v>4</v>
      </c>
      <c r="C4" s="45" t="s">
        <v>5</v>
      </c>
      <c r="D4" s="45" t="s">
        <v>6</v>
      </c>
      <c r="E4" s="45" t="s">
        <v>3</v>
      </c>
      <c r="F4" s="45" t="s">
        <v>4</v>
      </c>
      <c r="G4" s="45" t="s">
        <v>5</v>
      </c>
      <c r="H4" s="45" t="s">
        <v>6</v>
      </c>
      <c r="I4" s="6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1" customFormat="1" ht="25" customHeight="1" spans="1:9">
      <c r="A5" s="45" t="s">
        <v>7</v>
      </c>
      <c r="B5" s="45">
        <f t="shared" ref="B5:H5" si="0">+B6+B30</f>
        <v>743797</v>
      </c>
      <c r="C5" s="45">
        <f t="shared" si="0"/>
        <v>768497</v>
      </c>
      <c r="D5" s="45">
        <f t="shared" si="0"/>
        <v>24700</v>
      </c>
      <c r="E5" s="45" t="s">
        <v>8</v>
      </c>
      <c r="F5" s="45">
        <f t="shared" ref="F5:H5" si="1">+F6+F30</f>
        <v>743797</v>
      </c>
      <c r="G5" s="45">
        <f t="shared" si="1"/>
        <v>768497</v>
      </c>
      <c r="H5" s="45">
        <f t="shared" si="1"/>
        <v>24700</v>
      </c>
      <c r="I5" s="65"/>
    </row>
    <row r="6" s="1" customFormat="1" ht="25" customHeight="1" spans="1:9">
      <c r="A6" s="45" t="s">
        <v>9</v>
      </c>
      <c r="B6" s="45">
        <f>+B7+B8</f>
        <v>222930</v>
      </c>
      <c r="C6" s="45">
        <f>+C7+C8</f>
        <v>241230</v>
      </c>
      <c r="D6" s="45">
        <f>+D7+D8</f>
        <v>18300</v>
      </c>
      <c r="E6" s="45" t="s">
        <v>10</v>
      </c>
      <c r="F6" s="45">
        <f t="shared" ref="F6:H6" si="2">SUM(F7:F29)</f>
        <v>673756</v>
      </c>
      <c r="G6" s="45">
        <f t="shared" si="2"/>
        <v>706956</v>
      </c>
      <c r="H6" s="45">
        <f t="shared" si="2"/>
        <v>33200</v>
      </c>
      <c r="I6" s="65"/>
    </row>
    <row r="7" s="1" customFormat="1" ht="25" customHeight="1" spans="1:9">
      <c r="A7" s="68" t="s">
        <v>11</v>
      </c>
      <c r="B7" s="61">
        <v>79000</v>
      </c>
      <c r="C7" s="61">
        <f>+B7</f>
        <v>79000</v>
      </c>
      <c r="D7" s="61">
        <f>+C7-B7</f>
        <v>0</v>
      </c>
      <c r="E7" s="62" t="s">
        <v>12</v>
      </c>
      <c r="F7" s="61">
        <v>34024</v>
      </c>
      <c r="G7" s="61">
        <f>+F7+H7</f>
        <v>34024</v>
      </c>
      <c r="H7" s="61"/>
      <c r="I7" s="65"/>
    </row>
    <row r="8" s="1" customFormat="1" ht="25" customHeight="1" spans="1:9">
      <c r="A8" s="68" t="s">
        <v>13</v>
      </c>
      <c r="B8" s="61">
        <v>143930</v>
      </c>
      <c r="C8" s="61">
        <f>+B8+18300</f>
        <v>162230</v>
      </c>
      <c r="D8" s="61">
        <f>+C8-B8</f>
        <v>18300</v>
      </c>
      <c r="E8" s="62" t="s">
        <v>14</v>
      </c>
      <c r="F8" s="61">
        <v>200</v>
      </c>
      <c r="G8" s="61">
        <f t="shared" ref="G8:G29" si="3">+F8+H8</f>
        <v>200</v>
      </c>
      <c r="H8" s="61"/>
      <c r="I8" s="65"/>
    </row>
    <row r="9" s="1" customFormat="1" ht="25" customHeight="1" spans="1:9">
      <c r="A9" s="68"/>
      <c r="B9" s="61"/>
      <c r="C9" s="61"/>
      <c r="D9" s="61"/>
      <c r="E9" s="62" t="s">
        <v>15</v>
      </c>
      <c r="F9" s="61">
        <v>21866</v>
      </c>
      <c r="G9" s="61">
        <f t="shared" si="3"/>
        <v>21866</v>
      </c>
      <c r="H9" s="61"/>
      <c r="I9" s="65"/>
    </row>
    <row r="10" s="1" customFormat="1" ht="25" customHeight="1" spans="1:9">
      <c r="A10" s="68"/>
      <c r="B10" s="61"/>
      <c r="C10" s="61"/>
      <c r="D10" s="61"/>
      <c r="E10" s="62" t="s">
        <v>16</v>
      </c>
      <c r="F10" s="61">
        <v>136807</v>
      </c>
      <c r="G10" s="61">
        <f t="shared" si="3"/>
        <v>136807</v>
      </c>
      <c r="H10" s="61"/>
      <c r="I10" s="65"/>
    </row>
    <row r="11" s="1" customFormat="1" ht="25" customHeight="1" spans="1:9">
      <c r="A11" s="68"/>
      <c r="B11" s="61"/>
      <c r="C11" s="61"/>
      <c r="D11" s="61"/>
      <c r="E11" s="62" t="s">
        <v>17</v>
      </c>
      <c r="F11" s="61">
        <v>8458</v>
      </c>
      <c r="G11" s="61">
        <f t="shared" si="3"/>
        <v>8458</v>
      </c>
      <c r="H11" s="61"/>
      <c r="I11" s="65"/>
    </row>
    <row r="12" s="1" customFormat="1" ht="25" customHeight="1" spans="1:9">
      <c r="A12" s="68"/>
      <c r="B12" s="61"/>
      <c r="C12" s="61"/>
      <c r="D12" s="61"/>
      <c r="E12" s="62" t="s">
        <v>18</v>
      </c>
      <c r="F12" s="61">
        <v>3915</v>
      </c>
      <c r="G12" s="61">
        <f t="shared" si="3"/>
        <v>4510</v>
      </c>
      <c r="H12" s="61">
        <v>595</v>
      </c>
      <c r="I12" s="65"/>
    </row>
    <row r="13" s="1" customFormat="1" ht="25" customHeight="1" spans="1:9">
      <c r="A13" s="68"/>
      <c r="B13" s="61"/>
      <c r="C13" s="61"/>
      <c r="D13" s="61"/>
      <c r="E13" s="62" t="s">
        <v>19</v>
      </c>
      <c r="F13" s="61">
        <v>92144</v>
      </c>
      <c r="G13" s="61">
        <f t="shared" si="3"/>
        <v>107144</v>
      </c>
      <c r="H13" s="61">
        <v>15000</v>
      </c>
      <c r="I13" s="65"/>
    </row>
    <row r="14" s="1" customFormat="1" ht="25" customHeight="1" spans="1:9">
      <c r="A14" s="68"/>
      <c r="B14" s="61"/>
      <c r="C14" s="61"/>
      <c r="D14" s="61"/>
      <c r="E14" s="62" t="s">
        <v>20</v>
      </c>
      <c r="F14" s="61">
        <v>44148</v>
      </c>
      <c r="G14" s="61">
        <f t="shared" si="3"/>
        <v>44898</v>
      </c>
      <c r="H14" s="61">
        <v>750</v>
      </c>
      <c r="I14" s="65"/>
    </row>
    <row r="15" s="1" customFormat="1" ht="25" customHeight="1" spans="1:9">
      <c r="A15" s="68"/>
      <c r="B15" s="61"/>
      <c r="C15" s="61"/>
      <c r="D15" s="61"/>
      <c r="E15" s="62" t="s">
        <v>21</v>
      </c>
      <c r="F15" s="61">
        <v>21501</v>
      </c>
      <c r="G15" s="61">
        <f t="shared" si="3"/>
        <v>33939</v>
      </c>
      <c r="H15" s="61">
        <f>6500+5938</f>
        <v>12438</v>
      </c>
      <c r="I15" s="65"/>
    </row>
    <row r="16" s="1" customFormat="1" ht="25" customHeight="1" spans="1:9">
      <c r="A16" s="68"/>
      <c r="B16" s="61"/>
      <c r="C16" s="61"/>
      <c r="D16" s="61"/>
      <c r="E16" s="62" t="s">
        <v>22</v>
      </c>
      <c r="F16" s="61">
        <v>27032</v>
      </c>
      <c r="G16" s="61">
        <f t="shared" si="3"/>
        <v>27032</v>
      </c>
      <c r="H16" s="61"/>
      <c r="I16" s="65"/>
    </row>
    <row r="17" s="1" customFormat="1" ht="25" customHeight="1" spans="1:9">
      <c r="A17" s="68"/>
      <c r="B17" s="61"/>
      <c r="C17" s="61"/>
      <c r="D17" s="61"/>
      <c r="E17" s="62" t="s">
        <v>23</v>
      </c>
      <c r="F17" s="61">
        <v>108042</v>
      </c>
      <c r="G17" s="61">
        <f t="shared" si="3"/>
        <v>108042</v>
      </c>
      <c r="H17" s="61"/>
      <c r="I17" s="65"/>
    </row>
    <row r="18" s="1" customFormat="1" ht="25" customHeight="1" spans="1:9">
      <c r="A18" s="68"/>
      <c r="B18" s="61"/>
      <c r="C18" s="61"/>
      <c r="D18" s="61"/>
      <c r="E18" s="62" t="s">
        <v>24</v>
      </c>
      <c r="F18" s="61">
        <v>29053</v>
      </c>
      <c r="G18" s="61">
        <f t="shared" si="3"/>
        <v>29653</v>
      </c>
      <c r="H18" s="61">
        <v>600</v>
      </c>
      <c r="I18" s="65"/>
    </row>
    <row r="19" s="1" customFormat="1" ht="25" customHeight="1" spans="1:9">
      <c r="A19" s="68"/>
      <c r="B19" s="61"/>
      <c r="C19" s="61"/>
      <c r="D19" s="61"/>
      <c r="E19" s="62" t="s">
        <v>25</v>
      </c>
      <c r="F19" s="61">
        <v>1205</v>
      </c>
      <c r="G19" s="61">
        <f t="shared" si="3"/>
        <v>1205</v>
      </c>
      <c r="H19" s="61"/>
      <c r="I19" s="65"/>
    </row>
    <row r="20" s="1" customFormat="1" ht="25" customHeight="1" spans="1:9">
      <c r="A20" s="68"/>
      <c r="B20" s="61"/>
      <c r="C20" s="61"/>
      <c r="D20" s="61"/>
      <c r="E20" s="62" t="s">
        <v>26</v>
      </c>
      <c r="F20" s="61">
        <v>2426</v>
      </c>
      <c r="G20" s="61">
        <f t="shared" si="3"/>
        <v>2426</v>
      </c>
      <c r="H20" s="61"/>
      <c r="I20" s="65"/>
    </row>
    <row r="21" s="1" customFormat="1" ht="25" customHeight="1" spans="1:9">
      <c r="A21" s="68"/>
      <c r="B21" s="61"/>
      <c r="C21" s="61"/>
      <c r="D21" s="61"/>
      <c r="E21" s="62" t="s">
        <v>27</v>
      </c>
      <c r="F21" s="61">
        <v>50</v>
      </c>
      <c r="G21" s="61">
        <f t="shared" si="3"/>
        <v>50</v>
      </c>
      <c r="H21" s="61"/>
      <c r="I21" s="65"/>
    </row>
    <row r="22" s="1" customFormat="1" ht="25" customHeight="1" spans="1:9">
      <c r="A22" s="68"/>
      <c r="B22" s="61"/>
      <c r="C22" s="61"/>
      <c r="D22" s="61"/>
      <c r="E22" s="62" t="s">
        <v>28</v>
      </c>
      <c r="F22" s="61">
        <v>4472</v>
      </c>
      <c r="G22" s="61">
        <f t="shared" si="3"/>
        <v>4472</v>
      </c>
      <c r="H22" s="61"/>
      <c r="I22" s="65"/>
    </row>
    <row r="23" s="1" customFormat="1" ht="25" customHeight="1" spans="1:9">
      <c r="A23" s="68"/>
      <c r="B23" s="61"/>
      <c r="C23" s="61"/>
      <c r="D23" s="61"/>
      <c r="E23" s="62" t="s">
        <v>29</v>
      </c>
      <c r="F23" s="61">
        <v>20489</v>
      </c>
      <c r="G23" s="61">
        <f t="shared" si="3"/>
        <v>20489</v>
      </c>
      <c r="H23" s="61"/>
      <c r="I23" s="65"/>
    </row>
    <row r="24" s="1" customFormat="1" ht="25" customHeight="1" spans="1:9">
      <c r="A24" s="68"/>
      <c r="B24" s="61"/>
      <c r="C24" s="61"/>
      <c r="D24" s="61"/>
      <c r="E24" s="62" t="s">
        <v>30</v>
      </c>
      <c r="F24" s="61">
        <v>148</v>
      </c>
      <c r="G24" s="61">
        <f t="shared" si="3"/>
        <v>148</v>
      </c>
      <c r="H24" s="61"/>
      <c r="I24" s="65"/>
    </row>
    <row r="25" s="1" customFormat="1" ht="25" customHeight="1" spans="1:9">
      <c r="A25" s="68"/>
      <c r="B25" s="61"/>
      <c r="C25" s="61"/>
      <c r="D25" s="61"/>
      <c r="E25" s="62" t="s">
        <v>31</v>
      </c>
      <c r="F25" s="61">
        <v>3341</v>
      </c>
      <c r="G25" s="61">
        <f t="shared" si="3"/>
        <v>3858</v>
      </c>
      <c r="H25" s="61">
        <v>517</v>
      </c>
      <c r="I25" s="65"/>
    </row>
    <row r="26" s="1" customFormat="1" ht="25" customHeight="1" spans="1:9">
      <c r="A26" s="68"/>
      <c r="B26" s="61"/>
      <c r="C26" s="61"/>
      <c r="D26" s="61"/>
      <c r="E26" s="62" t="s">
        <v>32</v>
      </c>
      <c r="F26" s="61">
        <v>8500</v>
      </c>
      <c r="G26" s="61">
        <f t="shared" si="3"/>
        <v>8500</v>
      </c>
      <c r="H26" s="61"/>
      <c r="I26" s="65"/>
    </row>
    <row r="27" s="1" customFormat="1" ht="25" customHeight="1" spans="1:9">
      <c r="A27" s="68"/>
      <c r="B27" s="61"/>
      <c r="C27" s="61"/>
      <c r="D27" s="61"/>
      <c r="E27" s="62" t="s">
        <v>33</v>
      </c>
      <c r="F27" s="61">
        <v>87955</v>
      </c>
      <c r="G27" s="61">
        <f t="shared" si="3"/>
        <v>91255</v>
      </c>
      <c r="H27" s="61">
        <v>3300</v>
      </c>
      <c r="I27" s="65"/>
    </row>
    <row r="28" s="1" customFormat="1" ht="25" customHeight="1" spans="1:9">
      <c r="A28" s="68"/>
      <c r="B28" s="61"/>
      <c r="C28" s="61"/>
      <c r="D28" s="61"/>
      <c r="E28" s="62" t="s">
        <v>34</v>
      </c>
      <c r="F28" s="61">
        <v>17975</v>
      </c>
      <c r="G28" s="61">
        <f t="shared" si="3"/>
        <v>17975</v>
      </c>
      <c r="H28" s="61"/>
      <c r="I28" s="65"/>
    </row>
    <row r="29" s="1" customFormat="1" ht="25" customHeight="1" spans="1:9">
      <c r="A29" s="45"/>
      <c r="B29" s="45"/>
      <c r="C29" s="45"/>
      <c r="D29" s="45"/>
      <c r="E29" s="62" t="s">
        <v>35</v>
      </c>
      <c r="F29" s="61">
        <v>5</v>
      </c>
      <c r="G29" s="61">
        <f t="shared" si="3"/>
        <v>5</v>
      </c>
      <c r="H29" s="61"/>
      <c r="I29" s="65"/>
    </row>
    <row r="30" s="1" customFormat="1" ht="25" customHeight="1" spans="1:9">
      <c r="A30" s="45" t="s">
        <v>36</v>
      </c>
      <c r="B30" s="45">
        <f>+B31+B32+B33+B34+B35+B38+B39</f>
        <v>520867</v>
      </c>
      <c r="C30" s="45">
        <f>+C31+C32+C33+C34+C35+C38+C39</f>
        <v>527267</v>
      </c>
      <c r="D30" s="45">
        <f>+D31+D32+D33+D34+D35+D38+D39</f>
        <v>6400</v>
      </c>
      <c r="E30" s="45" t="s">
        <v>37</v>
      </c>
      <c r="F30" s="45">
        <f t="shared" ref="F30:H30" si="4">SUM(F31:F32,F35)</f>
        <v>70041</v>
      </c>
      <c r="G30" s="45">
        <f t="shared" si="4"/>
        <v>61541</v>
      </c>
      <c r="H30" s="45">
        <f t="shared" si="4"/>
        <v>-8500</v>
      </c>
      <c r="I30" s="65"/>
    </row>
    <row r="31" s="1" customFormat="1" ht="25" customHeight="1" spans="1:9">
      <c r="A31" s="68" t="s">
        <v>38</v>
      </c>
      <c r="B31" s="61">
        <v>242323</v>
      </c>
      <c r="C31" s="61">
        <f t="shared" ref="C31:C33" si="5">+B31</f>
        <v>242323</v>
      </c>
      <c r="D31" s="61">
        <f t="shared" ref="D31:D39" si="6">+C31-B31</f>
        <v>0</v>
      </c>
      <c r="E31" s="68" t="s">
        <v>39</v>
      </c>
      <c r="F31" s="61">
        <v>25397</v>
      </c>
      <c r="G31" s="61">
        <f t="shared" ref="G31:G35" si="7">+F31+H31</f>
        <v>16897</v>
      </c>
      <c r="H31" s="61">
        <v>-8500</v>
      </c>
      <c r="I31" s="65"/>
    </row>
    <row r="32" s="1" customFormat="1" ht="25" customHeight="1" spans="1:9">
      <c r="A32" s="68" t="s">
        <v>40</v>
      </c>
      <c r="B32" s="61">
        <v>8580</v>
      </c>
      <c r="C32" s="61">
        <f t="shared" si="5"/>
        <v>8580</v>
      </c>
      <c r="D32" s="61">
        <f t="shared" si="6"/>
        <v>0</v>
      </c>
      <c r="E32" s="68" t="s">
        <v>41</v>
      </c>
      <c r="F32" s="61">
        <v>32517</v>
      </c>
      <c r="G32" s="61">
        <f t="shared" si="7"/>
        <v>32517</v>
      </c>
      <c r="H32" s="61"/>
      <c r="I32" s="65"/>
    </row>
    <row r="33" s="1" customFormat="1" ht="25" customHeight="1" spans="1:9">
      <c r="A33" s="68" t="s">
        <v>42</v>
      </c>
      <c r="B33" s="61">
        <v>53188</v>
      </c>
      <c r="C33" s="61">
        <f t="shared" si="5"/>
        <v>53188</v>
      </c>
      <c r="D33" s="61">
        <f t="shared" si="6"/>
        <v>0</v>
      </c>
      <c r="E33" s="68" t="s">
        <v>43</v>
      </c>
      <c r="F33" s="61">
        <v>32517</v>
      </c>
      <c r="G33" s="61">
        <f t="shared" si="7"/>
        <v>32517</v>
      </c>
      <c r="H33" s="61"/>
      <c r="I33" s="65"/>
    </row>
    <row r="34" s="64" customFormat="1" ht="25" customHeight="1" spans="1:16381">
      <c r="A34" s="68" t="s">
        <v>44</v>
      </c>
      <c r="B34" s="61">
        <v>113708</v>
      </c>
      <c r="C34" s="61">
        <f>+B34-8500</f>
        <v>105208</v>
      </c>
      <c r="D34" s="61">
        <f t="shared" si="6"/>
        <v>-8500</v>
      </c>
      <c r="E34" s="68" t="s">
        <v>45</v>
      </c>
      <c r="F34" s="61"/>
      <c r="G34" s="61">
        <f t="shared" si="7"/>
        <v>0</v>
      </c>
      <c r="H34" s="61"/>
      <c r="I34" s="6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</row>
    <row r="35" s="64" customFormat="1" ht="25" customHeight="1" spans="1:16381">
      <c r="A35" s="32" t="s">
        <v>46</v>
      </c>
      <c r="B35" s="31"/>
      <c r="C35" s="31">
        <v>14900</v>
      </c>
      <c r="D35" s="61">
        <f t="shared" si="6"/>
        <v>14900</v>
      </c>
      <c r="E35" s="68" t="s">
        <v>47</v>
      </c>
      <c r="F35" s="61">
        <v>12127</v>
      </c>
      <c r="G35" s="61">
        <f t="shared" si="7"/>
        <v>12127</v>
      </c>
      <c r="H35" s="61"/>
      <c r="I35" s="6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</row>
    <row r="36" s="64" customFormat="1" ht="25" customHeight="1" spans="1:16381">
      <c r="A36" s="32" t="s">
        <v>48</v>
      </c>
      <c r="B36" s="31"/>
      <c r="C36" s="31">
        <v>8400</v>
      </c>
      <c r="D36" s="61">
        <f t="shared" si="6"/>
        <v>8400</v>
      </c>
      <c r="E36" s="68"/>
      <c r="F36" s="61"/>
      <c r="G36" s="61"/>
      <c r="H36" s="63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</row>
    <row r="37" s="64" customFormat="1" ht="25" customHeight="1" spans="1:16381">
      <c r="A37" s="32" t="s">
        <v>49</v>
      </c>
      <c r="B37" s="31"/>
      <c r="C37" s="31">
        <v>6500</v>
      </c>
      <c r="D37" s="61">
        <f t="shared" si="6"/>
        <v>6500</v>
      </c>
      <c r="E37" s="63"/>
      <c r="F37" s="63"/>
      <c r="G37" s="63"/>
      <c r="H37" s="63"/>
      <c r="I37" s="6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</row>
    <row r="38" s="64" customFormat="1" ht="25" customHeight="1" spans="1:16381">
      <c r="A38" s="68" t="s">
        <v>50</v>
      </c>
      <c r="B38" s="61">
        <v>99711</v>
      </c>
      <c r="C38" s="61">
        <f>+B38</f>
        <v>99711</v>
      </c>
      <c r="D38" s="61">
        <f t="shared" si="6"/>
        <v>0</v>
      </c>
      <c r="E38" s="63"/>
      <c r="F38" s="63"/>
      <c r="G38" s="63"/>
      <c r="H38" s="63"/>
      <c r="I38" s="6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</row>
    <row r="39" s="1" customFormat="1" ht="25" customHeight="1" spans="1:16383">
      <c r="A39" s="68" t="s">
        <v>51</v>
      </c>
      <c r="B39" s="61">
        <v>3357</v>
      </c>
      <c r="C39" s="61">
        <f>+B39</f>
        <v>3357</v>
      </c>
      <c r="D39" s="61">
        <f t="shared" si="6"/>
        <v>0</v>
      </c>
      <c r="E39" s="63"/>
      <c r="F39" s="63"/>
      <c r="G39" s="63"/>
      <c r="H39" s="63"/>
      <c r="I39" s="65"/>
      <c r="XFB39" s="64"/>
      <c r="XFC39" s="64"/>
    </row>
  </sheetData>
  <sheetProtection formatCells="0" insertHyperlinks="0" autoFilter="0"/>
  <mergeCells count="1">
    <mergeCell ref="A2:H2"/>
  </mergeCells>
  <printOptions horizontalCentered="1"/>
  <pageMargins left="0.393055555555556" right="0.393055555555556" top="0.984027777777778" bottom="0.904166666666667" header="0.5" footer="0.5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2"/>
  <sheetViews>
    <sheetView topLeftCell="A7" workbookViewId="0">
      <selection activeCell="B26" sqref="B26"/>
    </sheetView>
  </sheetViews>
  <sheetFormatPr defaultColWidth="9" defaultRowHeight="29" customHeight="1"/>
  <cols>
    <col min="1" max="1" width="40.75" style="1" customWidth="1"/>
    <col min="2" max="2" width="13.25" style="1" customWidth="1"/>
    <col min="3" max="3" width="12.75" style="1" customWidth="1"/>
    <col min="4" max="4" width="12.25" style="1" customWidth="1"/>
    <col min="5" max="5" width="40.125" style="1" customWidth="1"/>
    <col min="6" max="6" width="12.25" style="1" customWidth="1"/>
    <col min="7" max="7" width="12" style="1" customWidth="1"/>
    <col min="8" max="8" width="14.125" style="1" customWidth="1"/>
    <col min="9" max="12" width="9" style="1" customWidth="1"/>
    <col min="13" max="13" width="9" style="1"/>
    <col min="14" max="14" width="40.3833333333333" style="1" customWidth="1"/>
    <col min="15" max="16382" width="9" style="1"/>
  </cols>
  <sheetData>
    <row r="1" s="1" customFormat="1" customHeight="1" spans="1:12">
      <c r="A1" s="38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6" customHeight="1" spans="1:12">
      <c r="A2" s="55" t="s">
        <v>53</v>
      </c>
      <c r="B2" s="56"/>
      <c r="C2" s="56"/>
      <c r="D2" s="56"/>
      <c r="E2" s="56"/>
      <c r="F2" s="56"/>
      <c r="G2" s="56"/>
      <c r="H2" s="56"/>
      <c r="I2" s="6"/>
      <c r="J2" s="6"/>
      <c r="K2" s="6"/>
      <c r="L2" s="6"/>
    </row>
    <row r="3" s="1" customFormat="1" ht="22" customHeight="1" spans="1:12">
      <c r="A3" s="6"/>
      <c r="B3" s="6"/>
      <c r="C3" s="6"/>
      <c r="D3" s="6"/>
      <c r="E3" s="6"/>
      <c r="F3" s="6"/>
      <c r="G3" s="57" t="s">
        <v>54</v>
      </c>
      <c r="H3" s="58"/>
      <c r="I3" s="6"/>
      <c r="J3" s="6"/>
      <c r="K3" s="6"/>
      <c r="L3" s="6"/>
    </row>
    <row r="4" s="1" customFormat="1" ht="30" customHeight="1" spans="1:8">
      <c r="A4" s="45" t="s">
        <v>55</v>
      </c>
      <c r="B4" s="45" t="s">
        <v>4</v>
      </c>
      <c r="C4" s="59" t="s">
        <v>5</v>
      </c>
      <c r="D4" s="45" t="s">
        <v>6</v>
      </c>
      <c r="E4" s="45" t="s">
        <v>56</v>
      </c>
      <c r="F4" s="45" t="s">
        <v>4</v>
      </c>
      <c r="G4" s="59" t="s">
        <v>5</v>
      </c>
      <c r="H4" s="45" t="s">
        <v>6</v>
      </c>
    </row>
    <row r="5" s="1" customFormat="1" ht="22" customHeight="1" spans="1:8">
      <c r="A5" s="45" t="s">
        <v>57</v>
      </c>
      <c r="B5" s="45">
        <f t="shared" ref="B5:H5" si="0">+B6+B16</f>
        <v>286064</v>
      </c>
      <c r="C5" s="45">
        <f t="shared" si="0"/>
        <v>536764</v>
      </c>
      <c r="D5" s="45">
        <f t="shared" si="0"/>
        <v>250700</v>
      </c>
      <c r="E5" s="45" t="s">
        <v>57</v>
      </c>
      <c r="F5" s="45">
        <f t="shared" ref="F5:H5" si="1">+F6+F16</f>
        <v>286064</v>
      </c>
      <c r="G5" s="45">
        <f t="shared" si="1"/>
        <v>536764</v>
      </c>
      <c r="H5" s="45">
        <f t="shared" si="1"/>
        <v>250700</v>
      </c>
    </row>
    <row r="6" s="1" customFormat="1" ht="22" customHeight="1" spans="1:8">
      <c r="A6" s="45" t="s">
        <v>9</v>
      </c>
      <c r="B6" s="45">
        <f>SUM(B7:B15)</f>
        <v>255000</v>
      </c>
      <c r="C6" s="45">
        <f>SUM(C7:C15)</f>
        <v>275000</v>
      </c>
      <c r="D6" s="45">
        <f>SUM(D7:D15)</f>
        <v>20000</v>
      </c>
      <c r="E6" s="45" t="s">
        <v>10</v>
      </c>
      <c r="F6" s="45">
        <f t="shared" ref="F6:H6" si="2">SUM(F7:F12)</f>
        <v>182224</v>
      </c>
      <c r="G6" s="45">
        <f t="shared" si="2"/>
        <v>432924</v>
      </c>
      <c r="H6" s="45">
        <f t="shared" si="2"/>
        <v>250700</v>
      </c>
    </row>
    <row r="7" s="1" customFormat="1" ht="22" customHeight="1" spans="1:8">
      <c r="A7" s="60" t="s">
        <v>58</v>
      </c>
      <c r="B7" s="61"/>
      <c r="C7" s="61"/>
      <c r="D7" s="61">
        <f t="shared" ref="D7:D22" si="3">+C7-B7</f>
        <v>0</v>
      </c>
      <c r="E7" s="60" t="s">
        <v>59</v>
      </c>
      <c r="F7" s="61">
        <v>122221</v>
      </c>
      <c r="G7" s="61">
        <f t="shared" ref="G7:G12" si="4">+F7+H7</f>
        <v>142221</v>
      </c>
      <c r="H7" s="61">
        <v>20000</v>
      </c>
    </row>
    <row r="8" s="1" customFormat="1" ht="22" customHeight="1" spans="1:8">
      <c r="A8" s="60" t="s">
        <v>60</v>
      </c>
      <c r="B8" s="61"/>
      <c r="C8" s="61"/>
      <c r="D8" s="61">
        <f t="shared" ref="D8:D22" si="5">+C8-B8</f>
        <v>0</v>
      </c>
      <c r="E8" s="60" t="s">
        <v>61</v>
      </c>
      <c r="F8" s="61">
        <v>11967</v>
      </c>
      <c r="G8" s="61">
        <f t="shared" si="4"/>
        <v>11967</v>
      </c>
      <c r="H8" s="61"/>
    </row>
    <row r="9" s="1" customFormat="1" ht="22" customHeight="1" spans="1:8">
      <c r="A9" s="60" t="s">
        <v>62</v>
      </c>
      <c r="B9" s="61">
        <v>235790</v>
      </c>
      <c r="C9" s="61">
        <f>+B9+D9</f>
        <v>255790</v>
      </c>
      <c r="D9" s="61">
        <v>20000</v>
      </c>
      <c r="E9" s="60" t="s">
        <v>63</v>
      </c>
      <c r="F9" s="61">
        <v>3483</v>
      </c>
      <c r="G9" s="61">
        <f t="shared" si="4"/>
        <v>234183</v>
      </c>
      <c r="H9" s="31">
        <f>199100+31600</f>
        <v>230700</v>
      </c>
    </row>
    <row r="10" s="1" customFormat="1" ht="22" customHeight="1" spans="1:8">
      <c r="A10" s="60" t="s">
        <v>64</v>
      </c>
      <c r="B10" s="61"/>
      <c r="C10" s="61"/>
      <c r="D10" s="61">
        <f t="shared" si="3"/>
        <v>0</v>
      </c>
      <c r="E10" s="60" t="s">
        <v>65</v>
      </c>
      <c r="F10" s="61">
        <v>43815</v>
      </c>
      <c r="G10" s="61">
        <f t="shared" si="4"/>
        <v>43815</v>
      </c>
      <c r="H10" s="61"/>
    </row>
    <row r="11" s="1" customFormat="1" ht="22" customHeight="1" spans="1:8">
      <c r="A11" s="60" t="s">
        <v>66</v>
      </c>
      <c r="B11" s="61"/>
      <c r="C11" s="61"/>
      <c r="D11" s="61">
        <f t="shared" si="3"/>
        <v>0</v>
      </c>
      <c r="E11" s="60" t="s">
        <v>67</v>
      </c>
      <c r="F11" s="61">
        <v>4</v>
      </c>
      <c r="G11" s="61">
        <f t="shared" si="4"/>
        <v>4</v>
      </c>
      <c r="H11" s="61"/>
    </row>
    <row r="12" s="1" customFormat="1" ht="22" customHeight="1" spans="1:8">
      <c r="A12" s="60" t="s">
        <v>68</v>
      </c>
      <c r="B12" s="61">
        <v>2000</v>
      </c>
      <c r="C12" s="61">
        <f t="shared" ref="C12:C15" si="6">+B12</f>
        <v>2000</v>
      </c>
      <c r="D12" s="61">
        <f t="shared" si="3"/>
        <v>0</v>
      </c>
      <c r="E12" s="60" t="s">
        <v>69</v>
      </c>
      <c r="F12" s="61">
        <v>734</v>
      </c>
      <c r="G12" s="61">
        <f t="shared" si="4"/>
        <v>734</v>
      </c>
      <c r="H12" s="61"/>
    </row>
    <row r="13" s="1" customFormat="1" ht="22" customHeight="1" spans="1:8">
      <c r="A13" s="60" t="s">
        <v>70</v>
      </c>
      <c r="B13" s="61"/>
      <c r="C13" s="61"/>
      <c r="D13" s="61">
        <f t="shared" si="3"/>
        <v>0</v>
      </c>
      <c r="E13" s="60"/>
      <c r="F13" s="61"/>
      <c r="G13" s="61"/>
      <c r="H13" s="61"/>
    </row>
    <row r="14" s="1" customFormat="1" ht="22" customHeight="1" spans="1:8">
      <c r="A14" s="60" t="s">
        <v>71</v>
      </c>
      <c r="B14" s="61">
        <v>460</v>
      </c>
      <c r="C14" s="61">
        <f t="shared" ref="C14:C17" si="7">+B14</f>
        <v>460</v>
      </c>
      <c r="D14" s="61">
        <f t="shared" si="3"/>
        <v>0</v>
      </c>
      <c r="E14" s="60"/>
      <c r="F14" s="61"/>
      <c r="G14" s="61"/>
      <c r="H14" s="61"/>
    </row>
    <row r="15" s="1" customFormat="1" ht="22" customHeight="1" spans="1:8">
      <c r="A15" s="60" t="s">
        <v>72</v>
      </c>
      <c r="B15" s="61">
        <v>16750</v>
      </c>
      <c r="C15" s="61">
        <f t="shared" si="7"/>
        <v>16750</v>
      </c>
      <c r="D15" s="61">
        <f t="shared" si="3"/>
        <v>0</v>
      </c>
      <c r="E15" s="60"/>
      <c r="F15" s="61"/>
      <c r="G15" s="61"/>
      <c r="H15" s="61"/>
    </row>
    <row r="16" s="1" customFormat="1" ht="22" customHeight="1" spans="1:8">
      <c r="A16" s="45" t="s">
        <v>36</v>
      </c>
      <c r="B16" s="45">
        <f>SUM(B22,B17:B19)</f>
        <v>31064</v>
      </c>
      <c r="C16" s="45">
        <f>SUM(C22,C17:C19)</f>
        <v>261764</v>
      </c>
      <c r="D16" s="45">
        <f t="shared" si="3"/>
        <v>230700</v>
      </c>
      <c r="E16" s="45" t="s">
        <v>37</v>
      </c>
      <c r="F16" s="45">
        <f t="shared" ref="F16:H16" si="8">SUM(F17:F22)</f>
        <v>103840</v>
      </c>
      <c r="G16" s="45">
        <f t="shared" si="8"/>
        <v>103840</v>
      </c>
      <c r="H16" s="45">
        <f t="shared" si="8"/>
        <v>0</v>
      </c>
    </row>
    <row r="17" s="1" customFormat="1" ht="22" customHeight="1" spans="1:8">
      <c r="A17" s="60" t="s">
        <v>73</v>
      </c>
      <c r="B17" s="61">
        <v>7521</v>
      </c>
      <c r="C17" s="61">
        <f t="shared" si="7"/>
        <v>7521</v>
      </c>
      <c r="D17" s="61">
        <f t="shared" si="3"/>
        <v>0</v>
      </c>
      <c r="E17" s="60" t="s">
        <v>74</v>
      </c>
      <c r="F17" s="61"/>
      <c r="G17" s="61"/>
      <c r="H17" s="61"/>
    </row>
    <row r="18" s="1" customFormat="1" ht="22" customHeight="1" spans="1:8">
      <c r="A18" s="60" t="s">
        <v>75</v>
      </c>
      <c r="B18" s="61"/>
      <c r="C18" s="61"/>
      <c r="D18" s="61">
        <f t="shared" si="3"/>
        <v>0</v>
      </c>
      <c r="E18" s="60" t="s">
        <v>76</v>
      </c>
      <c r="F18" s="61">
        <v>103840</v>
      </c>
      <c r="G18" s="61">
        <f>+F18+H18</f>
        <v>103840</v>
      </c>
      <c r="H18" s="61"/>
    </row>
    <row r="19" s="1" customFormat="1" ht="22" customHeight="1" spans="1:8">
      <c r="A19" s="60" t="s">
        <v>77</v>
      </c>
      <c r="B19" s="61"/>
      <c r="C19" s="61">
        <f>+C20+C21</f>
        <v>230700</v>
      </c>
      <c r="D19" s="61">
        <f t="shared" si="3"/>
        <v>230700</v>
      </c>
      <c r="E19" s="60" t="s">
        <v>78</v>
      </c>
      <c r="F19" s="61"/>
      <c r="G19" s="61"/>
      <c r="H19" s="61"/>
    </row>
    <row r="20" s="1" customFormat="1" ht="22" customHeight="1" spans="1:8">
      <c r="A20" s="60" t="s">
        <v>79</v>
      </c>
      <c r="B20" s="61"/>
      <c r="C20" s="61">
        <f>120000+79100</f>
        <v>199100</v>
      </c>
      <c r="D20" s="61">
        <f t="shared" si="3"/>
        <v>199100</v>
      </c>
      <c r="E20" s="60" t="s">
        <v>80</v>
      </c>
      <c r="F20" s="61"/>
      <c r="G20" s="61"/>
      <c r="H20" s="61"/>
    </row>
    <row r="21" s="1" customFormat="1" ht="22" customHeight="1" spans="1:8">
      <c r="A21" s="60" t="s">
        <v>81</v>
      </c>
      <c r="B21" s="61"/>
      <c r="C21" s="61">
        <v>31600</v>
      </c>
      <c r="D21" s="61">
        <f t="shared" si="3"/>
        <v>31600</v>
      </c>
      <c r="E21" s="62"/>
      <c r="F21" s="61"/>
      <c r="G21" s="61"/>
      <c r="H21" s="61"/>
    </row>
    <row r="22" s="1" customFormat="1" ht="22" customHeight="1" spans="1:8">
      <c r="A22" s="60" t="s">
        <v>82</v>
      </c>
      <c r="B22" s="61">
        <v>23543</v>
      </c>
      <c r="C22" s="61">
        <f>+B22</f>
        <v>23543</v>
      </c>
      <c r="D22" s="61">
        <f t="shared" si="3"/>
        <v>0</v>
      </c>
      <c r="E22" s="63"/>
      <c r="F22" s="61"/>
      <c r="G22" s="61"/>
      <c r="H22" s="61"/>
    </row>
  </sheetData>
  <sheetProtection formatCells="0" insertHyperlinks="0" autoFilter="0"/>
  <mergeCells count="2">
    <mergeCell ref="A2:H2"/>
    <mergeCell ref="G3:H3"/>
  </mergeCells>
  <printOptions horizontalCentered="1"/>
  <pageMargins left="0.590277777777778" right="0.590277777777778" top="0.984027777777778" bottom="0.904166666666667" header="0.5" footer="0.5"/>
  <pageSetup paperSize="9" scale="8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workbookViewId="0">
      <selection activeCell="A19" sqref="A19"/>
    </sheetView>
  </sheetViews>
  <sheetFormatPr defaultColWidth="9" defaultRowHeight="15"/>
  <cols>
    <col min="1" max="1" width="33.875" style="34" customWidth="1"/>
    <col min="2" max="3" width="10.5" style="34" customWidth="1"/>
    <col min="4" max="4" width="9.125" style="34" customWidth="1"/>
    <col min="5" max="5" width="38.25" style="34" customWidth="1"/>
    <col min="6" max="8" width="10.5" style="34" customWidth="1"/>
    <col min="9" max="9" width="9" style="34" customWidth="1"/>
    <col min="10" max="16384" width="9" style="34"/>
  </cols>
  <sheetData>
    <row r="1" s="34" customFormat="1" ht="21" spans="1:9">
      <c r="A1" s="38" t="s">
        <v>83</v>
      </c>
      <c r="I1" s="54"/>
    </row>
    <row r="2" s="35" customFormat="1" ht="50" customHeight="1" spans="1:8">
      <c r="A2" s="39" t="s">
        <v>84</v>
      </c>
      <c r="B2" s="40"/>
      <c r="C2" s="40"/>
      <c r="D2" s="40"/>
      <c r="E2" s="40"/>
      <c r="F2" s="40"/>
      <c r="G2" s="40"/>
      <c r="H2" s="40"/>
    </row>
    <row r="3" s="36" customFormat="1" ht="24" customHeight="1" spans="1:8">
      <c r="A3" s="41"/>
      <c r="B3" s="41"/>
      <c r="C3" s="41"/>
      <c r="D3" s="41"/>
      <c r="E3" s="41"/>
      <c r="F3" s="42"/>
      <c r="G3" s="43" t="s">
        <v>2</v>
      </c>
      <c r="H3" s="42"/>
    </row>
    <row r="4" s="37" customFormat="1" ht="31" customHeight="1" spans="1:8">
      <c r="A4" s="44" t="s">
        <v>55</v>
      </c>
      <c r="B4" s="44" t="s">
        <v>4</v>
      </c>
      <c r="C4" s="44" t="s">
        <v>5</v>
      </c>
      <c r="D4" s="45" t="s">
        <v>6</v>
      </c>
      <c r="E4" s="46" t="s">
        <v>56</v>
      </c>
      <c r="F4" s="46" t="s">
        <v>4</v>
      </c>
      <c r="G4" s="44" t="s">
        <v>5</v>
      </c>
      <c r="H4" s="45" t="s">
        <v>6</v>
      </c>
    </row>
    <row r="5" s="37" customFormat="1" ht="27" customHeight="1" spans="1:8">
      <c r="A5" s="44" t="s">
        <v>85</v>
      </c>
      <c r="B5" s="47">
        <f t="shared" ref="B5:G5" si="0">B6+B12</f>
        <v>12088</v>
      </c>
      <c r="C5" s="47">
        <f t="shared" si="0"/>
        <v>12088</v>
      </c>
      <c r="D5" s="47">
        <f t="shared" ref="D5:D7" si="1">+C5-B5</f>
        <v>0</v>
      </c>
      <c r="E5" s="44" t="s">
        <v>86</v>
      </c>
      <c r="F5" s="47">
        <f>F6+F12</f>
        <v>12088</v>
      </c>
      <c r="G5" s="47">
        <f>G6+G12</f>
        <v>12088</v>
      </c>
      <c r="H5" s="47">
        <f>+G5-F5</f>
        <v>0</v>
      </c>
    </row>
    <row r="6" s="37" customFormat="1" ht="27" customHeight="1" spans="1:8">
      <c r="A6" s="48" t="s">
        <v>9</v>
      </c>
      <c r="B6" s="47">
        <v>12000</v>
      </c>
      <c r="C6" s="47">
        <f>+B6</f>
        <v>12000</v>
      </c>
      <c r="D6" s="47">
        <f t="shared" si="1"/>
        <v>0</v>
      </c>
      <c r="E6" s="49" t="s">
        <v>10</v>
      </c>
      <c r="F6" s="47">
        <f t="shared" ref="F6:H6" si="2">SUM(F7:F11)</f>
        <v>2220</v>
      </c>
      <c r="G6" s="47">
        <f t="shared" si="2"/>
        <v>10720</v>
      </c>
      <c r="H6" s="47">
        <f t="shared" si="2"/>
        <v>8500</v>
      </c>
    </row>
    <row r="7" s="37" customFormat="1" ht="27" customHeight="1" spans="1:8">
      <c r="A7" s="50" t="s">
        <v>87</v>
      </c>
      <c r="B7" s="51">
        <v>12000</v>
      </c>
      <c r="C7" s="51">
        <f>+B7</f>
        <v>12000</v>
      </c>
      <c r="D7" s="51">
        <f t="shared" si="1"/>
        <v>0</v>
      </c>
      <c r="E7" s="50" t="s">
        <v>88</v>
      </c>
      <c r="F7" s="51">
        <v>1220</v>
      </c>
      <c r="G7" s="51">
        <f>+F7+H7</f>
        <v>1220</v>
      </c>
      <c r="H7" s="51"/>
    </row>
    <row r="8" s="37" customFormat="1" ht="27" customHeight="1" spans="1:8">
      <c r="A8" s="50" t="s">
        <v>89</v>
      </c>
      <c r="B8" s="51"/>
      <c r="C8" s="51"/>
      <c r="D8" s="51"/>
      <c r="E8" s="50" t="s">
        <v>90</v>
      </c>
      <c r="F8" s="51">
        <v>1000</v>
      </c>
      <c r="G8" s="51">
        <f>+F8+H8</f>
        <v>9500</v>
      </c>
      <c r="H8" s="51">
        <v>8500</v>
      </c>
    </row>
    <row r="9" s="37" customFormat="1" ht="27" customHeight="1" spans="1:8">
      <c r="A9" s="50" t="s">
        <v>91</v>
      </c>
      <c r="B9" s="51"/>
      <c r="C9" s="51"/>
      <c r="D9" s="51"/>
      <c r="E9" s="50" t="s">
        <v>92</v>
      </c>
      <c r="F9" s="51"/>
      <c r="G9" s="51"/>
      <c r="H9" s="51"/>
    </row>
    <row r="10" s="37" customFormat="1" ht="27" customHeight="1" spans="1:8">
      <c r="A10" s="50" t="s">
        <v>93</v>
      </c>
      <c r="B10" s="51"/>
      <c r="C10" s="51"/>
      <c r="D10" s="51"/>
      <c r="E10" s="50" t="s">
        <v>94</v>
      </c>
      <c r="F10" s="51"/>
      <c r="G10" s="51"/>
      <c r="H10" s="51"/>
    </row>
    <row r="11" s="37" customFormat="1" ht="27" customHeight="1" spans="1:8">
      <c r="A11" s="50" t="s">
        <v>95</v>
      </c>
      <c r="B11" s="51"/>
      <c r="C11" s="51"/>
      <c r="D11" s="51"/>
      <c r="E11" s="50" t="s">
        <v>96</v>
      </c>
      <c r="F11" s="51"/>
      <c r="G11" s="51"/>
      <c r="H11" s="51"/>
    </row>
    <row r="12" s="37" customFormat="1" ht="27" customHeight="1" spans="1:8">
      <c r="A12" s="49" t="s">
        <v>36</v>
      </c>
      <c r="B12" s="47">
        <f t="shared" ref="B12:G12" si="3">SUM(B13:B16)</f>
        <v>88</v>
      </c>
      <c r="C12" s="47">
        <f t="shared" si="3"/>
        <v>88</v>
      </c>
      <c r="D12" s="47">
        <f>+C12-B12</f>
        <v>0</v>
      </c>
      <c r="E12" s="49" t="s">
        <v>37</v>
      </c>
      <c r="F12" s="47">
        <f>SUM(F13:F16)</f>
        <v>9868</v>
      </c>
      <c r="G12" s="47">
        <f>SUM(G13:G16)</f>
        <v>1368</v>
      </c>
      <c r="H12" s="47">
        <f>+G12-F12</f>
        <v>-8500</v>
      </c>
    </row>
    <row r="13" s="37" customFormat="1" ht="27" customHeight="1" spans="1:8">
      <c r="A13" s="50" t="s">
        <v>97</v>
      </c>
      <c r="B13" s="51">
        <v>88</v>
      </c>
      <c r="C13" s="51">
        <f>+B13</f>
        <v>88</v>
      </c>
      <c r="D13" s="51">
        <f>+C13-B13</f>
        <v>0</v>
      </c>
      <c r="E13" s="50" t="s">
        <v>98</v>
      </c>
      <c r="F13" s="51"/>
      <c r="G13" s="51"/>
      <c r="H13" s="51"/>
    </row>
    <row r="14" s="37" customFormat="1" ht="27" customHeight="1" spans="1:8">
      <c r="A14" s="50" t="s">
        <v>99</v>
      </c>
      <c r="B14" s="51"/>
      <c r="C14" s="51"/>
      <c r="D14" s="51"/>
      <c r="E14" s="50" t="s">
        <v>100</v>
      </c>
      <c r="F14" s="51"/>
      <c r="G14" s="51"/>
      <c r="H14" s="51"/>
    </row>
    <row r="15" s="37" customFormat="1" ht="27" customHeight="1" spans="1:8">
      <c r="A15" s="50"/>
      <c r="B15" s="51"/>
      <c r="C15" s="51"/>
      <c r="D15" s="51"/>
      <c r="E15" s="50" t="s">
        <v>101</v>
      </c>
      <c r="F15" s="51">
        <v>9868</v>
      </c>
      <c r="G15" s="51">
        <f>+F15+H15</f>
        <v>1368</v>
      </c>
      <c r="H15" s="51">
        <v>-8500</v>
      </c>
    </row>
    <row r="16" s="37" customFormat="1" ht="27" customHeight="1" spans="1:8">
      <c r="A16" s="52"/>
      <c r="B16" s="51"/>
      <c r="C16" s="51"/>
      <c r="D16" s="51"/>
      <c r="E16" s="50" t="s">
        <v>102</v>
      </c>
      <c r="F16" s="51"/>
      <c r="G16" s="51"/>
      <c r="H16" s="51"/>
    </row>
    <row r="17" s="34" customFormat="1" spans="1:1">
      <c r="A17" s="53"/>
    </row>
    <row r="18" s="34" customFormat="1" spans="1:1">
      <c r="A18" s="53"/>
    </row>
    <row r="19" s="34" customFormat="1" spans="1:1">
      <c r="A19" s="53"/>
    </row>
    <row r="20" s="34" customFormat="1" spans="1:1">
      <c r="A20" s="53"/>
    </row>
    <row r="21" s="34" customFormat="1" spans="1:1">
      <c r="A21" s="53"/>
    </row>
    <row r="22" s="34" customFormat="1" spans="1:1">
      <c r="A22" s="53"/>
    </row>
    <row r="23" s="34" customFormat="1" spans="1:1">
      <c r="A23" s="53"/>
    </row>
    <row r="24" s="34" customFormat="1" spans="1:1">
      <c r="A24" s="53"/>
    </row>
  </sheetData>
  <sheetProtection formatCells="0" insertHyperlinks="0" autoFilter="0"/>
  <mergeCells count="2">
    <mergeCell ref="A2:H2"/>
    <mergeCell ref="G3:H3"/>
  </mergeCells>
  <printOptions horizontalCentered="1"/>
  <pageMargins left="0.590277777777778" right="0.590277777777778" top="0.984027777777778" bottom="0.904166666666667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tabSelected="1" workbookViewId="0">
      <selection activeCell="B26" sqref="B26"/>
    </sheetView>
  </sheetViews>
  <sheetFormatPr defaultColWidth="9" defaultRowHeight="13.5" outlineLevelCol="7"/>
  <cols>
    <col min="1" max="1" width="5.75" style="22" customWidth="1"/>
    <col min="2" max="2" width="21.1333333333333" style="22" customWidth="1"/>
    <col min="3" max="3" width="14.3833333333333" style="22" customWidth="1"/>
    <col min="4" max="4" width="9" style="22"/>
    <col min="5" max="5" width="52.5" style="22" customWidth="1"/>
    <col min="6" max="6" width="21.5" style="22" customWidth="1"/>
    <col min="7" max="7" width="10" style="22" customWidth="1"/>
    <col min="8" max="8" width="6.875" style="22" customWidth="1"/>
    <col min="9" max="16384" width="9" style="22"/>
  </cols>
  <sheetData>
    <row r="1" s="22" customFormat="1" ht="21" spans="1:1">
      <c r="A1" s="24" t="s">
        <v>103</v>
      </c>
    </row>
    <row r="2" s="22" customFormat="1" ht="31.5" spans="1:8">
      <c r="A2" s="25" t="s">
        <v>104</v>
      </c>
      <c r="B2" s="25"/>
      <c r="C2" s="25"/>
      <c r="D2" s="25"/>
      <c r="E2" s="25"/>
      <c r="F2" s="25"/>
      <c r="G2" s="25"/>
      <c r="H2" s="25"/>
    </row>
    <row r="3" s="23" customFormat="1" ht="20" customHeight="1" spans="7:7">
      <c r="G3" s="26" t="s">
        <v>2</v>
      </c>
    </row>
    <row r="4" s="23" customFormat="1" ht="20" customHeight="1" spans="1:8">
      <c r="A4" s="27" t="s">
        <v>105</v>
      </c>
      <c r="B4" s="27" t="s">
        <v>106</v>
      </c>
      <c r="C4" s="27" t="s">
        <v>107</v>
      </c>
      <c r="D4" s="27" t="s">
        <v>108</v>
      </c>
      <c r="E4" s="27" t="s">
        <v>109</v>
      </c>
      <c r="F4" s="27" t="s">
        <v>110</v>
      </c>
      <c r="G4" s="27" t="s">
        <v>111</v>
      </c>
      <c r="H4" s="27" t="s">
        <v>112</v>
      </c>
    </row>
    <row r="5" s="23" customFormat="1" ht="20" customHeight="1" spans="1:8">
      <c r="A5" s="28" t="s">
        <v>113</v>
      </c>
      <c r="B5" s="29"/>
      <c r="C5" s="29"/>
      <c r="D5" s="29"/>
      <c r="E5" s="29"/>
      <c r="F5" s="30"/>
      <c r="G5" s="27">
        <f>G6+G7</f>
        <v>207500</v>
      </c>
      <c r="H5" s="27"/>
    </row>
    <row r="6" s="23" customFormat="1" ht="20" customHeight="1" spans="1:8">
      <c r="A6" s="28" t="s">
        <v>114</v>
      </c>
      <c r="B6" s="29"/>
      <c r="C6" s="29"/>
      <c r="D6" s="29"/>
      <c r="E6" s="29"/>
      <c r="F6" s="30"/>
      <c r="G6" s="27">
        <f>SUM(G8:G24)</f>
        <v>199100</v>
      </c>
      <c r="H6" s="27"/>
    </row>
    <row r="7" s="23" customFormat="1" ht="20" customHeight="1" spans="1:8">
      <c r="A7" s="28" t="s">
        <v>115</v>
      </c>
      <c r="B7" s="29"/>
      <c r="C7" s="29"/>
      <c r="D7" s="29"/>
      <c r="E7" s="29"/>
      <c r="F7" s="30"/>
      <c r="G7" s="27">
        <f>SUM(G25:G31)</f>
        <v>8400</v>
      </c>
      <c r="H7" s="27"/>
    </row>
    <row r="8" s="23" customFormat="1" ht="61" customHeight="1" spans="1:8">
      <c r="A8" s="31">
        <v>1</v>
      </c>
      <c r="B8" s="32" t="s">
        <v>116</v>
      </c>
      <c r="C8" s="33" t="s">
        <v>117</v>
      </c>
      <c r="D8" s="31" t="s">
        <v>118</v>
      </c>
      <c r="E8" s="33" t="s">
        <v>119</v>
      </c>
      <c r="F8" s="33" t="s">
        <v>120</v>
      </c>
      <c r="G8" s="31">
        <v>22700</v>
      </c>
      <c r="H8" s="31" t="s">
        <v>121</v>
      </c>
    </row>
    <row r="9" s="23" customFormat="1" ht="46" customHeight="1" spans="1:8">
      <c r="A9" s="31">
        <v>2</v>
      </c>
      <c r="B9" s="32" t="s">
        <v>122</v>
      </c>
      <c r="C9" s="33" t="s">
        <v>117</v>
      </c>
      <c r="D9" s="31" t="s">
        <v>118</v>
      </c>
      <c r="E9" s="33" t="s">
        <v>123</v>
      </c>
      <c r="F9" s="33" t="s">
        <v>120</v>
      </c>
      <c r="G9" s="31">
        <v>18900</v>
      </c>
      <c r="H9" s="31" t="s">
        <v>121</v>
      </c>
    </row>
    <row r="10" s="23" customFormat="1" ht="48" customHeight="1" spans="1:8">
      <c r="A10" s="31">
        <v>3</v>
      </c>
      <c r="B10" s="32" t="s">
        <v>124</v>
      </c>
      <c r="C10" s="33" t="s">
        <v>125</v>
      </c>
      <c r="D10" s="31" t="s">
        <v>118</v>
      </c>
      <c r="E10" s="33" t="s">
        <v>126</v>
      </c>
      <c r="F10" s="33" t="s">
        <v>120</v>
      </c>
      <c r="G10" s="31">
        <v>42500</v>
      </c>
      <c r="H10" s="31" t="s">
        <v>121</v>
      </c>
    </row>
    <row r="11" s="23" customFormat="1" ht="48" customHeight="1" spans="1:8">
      <c r="A11" s="31">
        <v>4</v>
      </c>
      <c r="B11" s="32" t="s">
        <v>127</v>
      </c>
      <c r="C11" s="33" t="s">
        <v>125</v>
      </c>
      <c r="D11" s="31" t="s">
        <v>118</v>
      </c>
      <c r="E11" s="33" t="s">
        <v>128</v>
      </c>
      <c r="F11" s="33" t="s">
        <v>120</v>
      </c>
      <c r="G11" s="31">
        <v>10000</v>
      </c>
      <c r="H11" s="31" t="s">
        <v>121</v>
      </c>
    </row>
    <row r="12" s="23" customFormat="1" ht="61" customHeight="1" spans="1:8">
      <c r="A12" s="31">
        <v>5</v>
      </c>
      <c r="B12" s="32" t="s">
        <v>129</v>
      </c>
      <c r="C12" s="33" t="s">
        <v>130</v>
      </c>
      <c r="D12" s="31" t="s">
        <v>118</v>
      </c>
      <c r="E12" s="33" t="s">
        <v>131</v>
      </c>
      <c r="F12" s="33" t="s">
        <v>120</v>
      </c>
      <c r="G12" s="31">
        <v>21400</v>
      </c>
      <c r="H12" s="31" t="s">
        <v>121</v>
      </c>
    </row>
    <row r="13" s="23" customFormat="1" ht="51" customHeight="1" spans="1:8">
      <c r="A13" s="31">
        <v>6</v>
      </c>
      <c r="B13" s="33" t="s">
        <v>132</v>
      </c>
      <c r="C13" s="33" t="s">
        <v>133</v>
      </c>
      <c r="D13" s="31" t="s">
        <v>118</v>
      </c>
      <c r="E13" s="33" t="s">
        <v>134</v>
      </c>
      <c r="F13" s="33" t="s">
        <v>120</v>
      </c>
      <c r="G13" s="31">
        <v>1500</v>
      </c>
      <c r="H13" s="31" t="s">
        <v>121</v>
      </c>
    </row>
    <row r="14" s="23" customFormat="1" ht="66" customHeight="1" spans="1:8">
      <c r="A14" s="31">
        <v>7</v>
      </c>
      <c r="B14" s="32" t="s">
        <v>135</v>
      </c>
      <c r="C14" s="33" t="s">
        <v>136</v>
      </c>
      <c r="D14" s="31" t="s">
        <v>118</v>
      </c>
      <c r="E14" s="33" t="s">
        <v>137</v>
      </c>
      <c r="F14" s="33" t="s">
        <v>120</v>
      </c>
      <c r="G14" s="31">
        <v>3000</v>
      </c>
      <c r="H14" s="31" t="s">
        <v>121</v>
      </c>
    </row>
    <row r="15" s="23" customFormat="1" ht="54" customHeight="1" spans="1:8">
      <c r="A15" s="31">
        <v>8</v>
      </c>
      <c r="B15" s="32" t="s">
        <v>122</v>
      </c>
      <c r="C15" s="33" t="s">
        <v>117</v>
      </c>
      <c r="D15" s="31" t="s">
        <v>118</v>
      </c>
      <c r="E15" s="33" t="s">
        <v>123</v>
      </c>
      <c r="F15" s="33" t="s">
        <v>120</v>
      </c>
      <c r="G15" s="31">
        <v>3200</v>
      </c>
      <c r="H15" s="31" t="s">
        <v>138</v>
      </c>
    </row>
    <row r="16" s="23" customFormat="1" ht="56" customHeight="1" spans="1:8">
      <c r="A16" s="31">
        <v>9</v>
      </c>
      <c r="B16" s="32" t="s">
        <v>139</v>
      </c>
      <c r="C16" s="33" t="s">
        <v>140</v>
      </c>
      <c r="D16" s="31" t="s">
        <v>118</v>
      </c>
      <c r="E16" s="33" t="s">
        <v>141</v>
      </c>
      <c r="F16" s="33" t="s">
        <v>120</v>
      </c>
      <c r="G16" s="31">
        <v>8600</v>
      </c>
      <c r="H16" s="31" t="s">
        <v>138</v>
      </c>
    </row>
    <row r="17" s="23" customFormat="1" ht="69" customHeight="1" spans="1:8">
      <c r="A17" s="31">
        <v>10</v>
      </c>
      <c r="B17" s="32" t="s">
        <v>142</v>
      </c>
      <c r="C17" s="33" t="s">
        <v>117</v>
      </c>
      <c r="D17" s="31" t="s">
        <v>118</v>
      </c>
      <c r="E17" s="33" t="s">
        <v>143</v>
      </c>
      <c r="F17" s="33" t="s">
        <v>120</v>
      </c>
      <c r="G17" s="31">
        <v>3100</v>
      </c>
      <c r="H17" s="31" t="s">
        <v>138</v>
      </c>
    </row>
    <row r="18" s="23" customFormat="1" ht="96" customHeight="1" spans="1:8">
      <c r="A18" s="31">
        <v>11</v>
      </c>
      <c r="B18" s="32" t="s">
        <v>144</v>
      </c>
      <c r="C18" s="33" t="s">
        <v>117</v>
      </c>
      <c r="D18" s="31" t="s">
        <v>118</v>
      </c>
      <c r="E18" s="33" t="s">
        <v>145</v>
      </c>
      <c r="F18" s="33" t="s">
        <v>120</v>
      </c>
      <c r="G18" s="31">
        <v>10000</v>
      </c>
      <c r="H18" s="31" t="s">
        <v>138</v>
      </c>
    </row>
    <row r="19" s="23" customFormat="1" ht="54" customHeight="1" spans="1:8">
      <c r="A19" s="31">
        <v>12</v>
      </c>
      <c r="B19" s="32" t="s">
        <v>127</v>
      </c>
      <c r="C19" s="33" t="s">
        <v>125</v>
      </c>
      <c r="D19" s="31" t="s">
        <v>118</v>
      </c>
      <c r="E19" s="33" t="s">
        <v>128</v>
      </c>
      <c r="F19" s="33" t="s">
        <v>120</v>
      </c>
      <c r="G19" s="31">
        <v>11000</v>
      </c>
      <c r="H19" s="31" t="s">
        <v>138</v>
      </c>
    </row>
    <row r="20" s="23" customFormat="1" ht="65" customHeight="1" spans="1:8">
      <c r="A20" s="31">
        <v>13</v>
      </c>
      <c r="B20" s="32" t="s">
        <v>129</v>
      </c>
      <c r="C20" s="33" t="s">
        <v>130</v>
      </c>
      <c r="D20" s="31" t="s">
        <v>118</v>
      </c>
      <c r="E20" s="33" t="s">
        <v>131</v>
      </c>
      <c r="F20" s="33" t="s">
        <v>120</v>
      </c>
      <c r="G20" s="31">
        <v>3200</v>
      </c>
      <c r="H20" s="31" t="s">
        <v>138</v>
      </c>
    </row>
    <row r="21" s="23" customFormat="1" ht="72" customHeight="1" spans="1:8">
      <c r="A21" s="31">
        <v>14</v>
      </c>
      <c r="B21" s="32" t="s">
        <v>146</v>
      </c>
      <c r="C21" s="33" t="s">
        <v>117</v>
      </c>
      <c r="D21" s="31" t="s">
        <v>118</v>
      </c>
      <c r="E21" s="33" t="s">
        <v>147</v>
      </c>
      <c r="F21" s="33" t="s">
        <v>120</v>
      </c>
      <c r="G21" s="31">
        <v>21700</v>
      </c>
      <c r="H21" s="31" t="s">
        <v>138</v>
      </c>
    </row>
    <row r="22" s="23" customFormat="1" ht="72" customHeight="1" spans="1:8">
      <c r="A22" s="31">
        <v>15</v>
      </c>
      <c r="B22" s="32" t="s">
        <v>129</v>
      </c>
      <c r="C22" s="33" t="s">
        <v>148</v>
      </c>
      <c r="D22" s="31" t="s">
        <v>118</v>
      </c>
      <c r="E22" s="33" t="s">
        <v>131</v>
      </c>
      <c r="F22" s="33" t="s">
        <v>120</v>
      </c>
      <c r="G22" s="31">
        <v>10000</v>
      </c>
      <c r="H22" s="31" t="s">
        <v>138</v>
      </c>
    </row>
    <row r="23" s="23" customFormat="1" ht="72" customHeight="1" spans="1:8">
      <c r="A23" s="31">
        <v>16</v>
      </c>
      <c r="B23" s="32" t="s">
        <v>149</v>
      </c>
      <c r="C23" s="33" t="s">
        <v>117</v>
      </c>
      <c r="D23" s="31" t="s">
        <v>118</v>
      </c>
      <c r="E23" s="33" t="s">
        <v>150</v>
      </c>
      <c r="F23" s="33" t="s">
        <v>120</v>
      </c>
      <c r="G23" s="31">
        <v>1300</v>
      </c>
      <c r="H23" s="31" t="s">
        <v>138</v>
      </c>
    </row>
    <row r="24" s="23" customFormat="1" ht="92" customHeight="1" spans="1:8">
      <c r="A24" s="31">
        <v>17</v>
      </c>
      <c r="B24" s="32" t="s">
        <v>151</v>
      </c>
      <c r="C24" s="33" t="s">
        <v>148</v>
      </c>
      <c r="D24" s="31" t="s">
        <v>118</v>
      </c>
      <c r="E24" s="33" t="s">
        <v>152</v>
      </c>
      <c r="F24" s="33" t="s">
        <v>120</v>
      </c>
      <c r="G24" s="31">
        <v>7000</v>
      </c>
      <c r="H24" s="31" t="s">
        <v>138</v>
      </c>
    </row>
    <row r="25" s="23" customFormat="1" ht="90" customHeight="1" spans="1:8">
      <c r="A25" s="31">
        <v>18</v>
      </c>
      <c r="B25" s="32" t="s">
        <v>153</v>
      </c>
      <c r="C25" s="33" t="s">
        <v>154</v>
      </c>
      <c r="D25" s="31" t="s">
        <v>155</v>
      </c>
      <c r="E25" s="33" t="s">
        <v>156</v>
      </c>
      <c r="F25" s="33" t="s">
        <v>157</v>
      </c>
      <c r="G25" s="31">
        <v>340</v>
      </c>
      <c r="H25" s="31" t="s">
        <v>138</v>
      </c>
    </row>
    <row r="26" s="23" customFormat="1" ht="129" customHeight="1" spans="1:8">
      <c r="A26" s="31">
        <v>19</v>
      </c>
      <c r="B26" s="32" t="s">
        <v>158</v>
      </c>
      <c r="C26" s="33" t="s">
        <v>159</v>
      </c>
      <c r="D26" s="31" t="s">
        <v>155</v>
      </c>
      <c r="E26" s="33" t="s">
        <v>160</v>
      </c>
      <c r="F26" s="33" t="s">
        <v>161</v>
      </c>
      <c r="G26" s="31">
        <v>255</v>
      </c>
      <c r="H26" s="31" t="s">
        <v>138</v>
      </c>
    </row>
    <row r="27" s="23" customFormat="1" ht="69" customHeight="1" spans="1:8">
      <c r="A27" s="31">
        <v>20</v>
      </c>
      <c r="B27" s="32" t="s">
        <v>162</v>
      </c>
      <c r="C27" s="33" t="s">
        <v>163</v>
      </c>
      <c r="D27" s="31" t="s">
        <v>155</v>
      </c>
      <c r="E27" s="33" t="s">
        <v>164</v>
      </c>
      <c r="F27" s="33" t="s">
        <v>165</v>
      </c>
      <c r="G27" s="31">
        <v>517</v>
      </c>
      <c r="H27" s="31" t="s">
        <v>138</v>
      </c>
    </row>
    <row r="28" s="23" customFormat="1" ht="90" customHeight="1" spans="1:8">
      <c r="A28" s="31">
        <v>21</v>
      </c>
      <c r="B28" s="32" t="s">
        <v>166</v>
      </c>
      <c r="C28" s="33" t="s">
        <v>167</v>
      </c>
      <c r="D28" s="31" t="s">
        <v>155</v>
      </c>
      <c r="E28" s="33" t="s">
        <v>168</v>
      </c>
      <c r="F28" s="33" t="s">
        <v>169</v>
      </c>
      <c r="G28" s="31">
        <v>870</v>
      </c>
      <c r="H28" s="31" t="s">
        <v>138</v>
      </c>
    </row>
    <row r="29" s="23" customFormat="1" ht="79" customHeight="1" spans="1:8">
      <c r="A29" s="31">
        <v>22</v>
      </c>
      <c r="B29" s="32" t="s">
        <v>170</v>
      </c>
      <c r="C29" s="33" t="s">
        <v>171</v>
      </c>
      <c r="D29" s="31" t="s">
        <v>155</v>
      </c>
      <c r="E29" s="33" t="s">
        <v>172</v>
      </c>
      <c r="F29" s="33" t="s">
        <v>173</v>
      </c>
      <c r="G29" s="31">
        <v>600</v>
      </c>
      <c r="H29" s="31" t="s">
        <v>138</v>
      </c>
    </row>
    <row r="30" s="23" customFormat="1" ht="129" customHeight="1" spans="1:8">
      <c r="A30" s="31">
        <v>23</v>
      </c>
      <c r="B30" s="32" t="s">
        <v>174</v>
      </c>
      <c r="C30" s="33" t="s">
        <v>130</v>
      </c>
      <c r="D30" s="31" t="s">
        <v>155</v>
      </c>
      <c r="E30" s="33" t="s">
        <v>175</v>
      </c>
      <c r="F30" s="33" t="s">
        <v>169</v>
      </c>
      <c r="G30" s="31">
        <v>5068</v>
      </c>
      <c r="H30" s="31" t="s">
        <v>138</v>
      </c>
    </row>
    <row r="31" s="23" customFormat="1" ht="42" customHeight="1" spans="1:8">
      <c r="A31" s="31">
        <v>24</v>
      </c>
      <c r="B31" s="32" t="s">
        <v>176</v>
      </c>
      <c r="C31" s="33" t="s">
        <v>177</v>
      </c>
      <c r="D31" s="31" t="s">
        <v>155</v>
      </c>
      <c r="E31" s="33" t="s">
        <v>178</v>
      </c>
      <c r="F31" s="33" t="s">
        <v>179</v>
      </c>
      <c r="G31" s="31">
        <v>750</v>
      </c>
      <c r="H31" s="31" t="s">
        <v>138</v>
      </c>
    </row>
    <row r="32" ht="32" customHeight="1" spans="1:1">
      <c r="A32" s="22" t="s">
        <v>180</v>
      </c>
    </row>
  </sheetData>
  <sheetProtection formatCells="0" insertHyperlinks="0" autoFilter="0"/>
  <autoFilter ref="A4:H32"/>
  <mergeCells count="4">
    <mergeCell ref="A2:H2"/>
    <mergeCell ref="A5:F5"/>
    <mergeCell ref="A6:F6"/>
    <mergeCell ref="A7:F7"/>
  </mergeCells>
  <printOptions horizontalCentered="1"/>
  <pageMargins left="0.590277777777778" right="0.590277777777778" top="0.984027777777778" bottom="0.904166666666667" header="0.5" footer="0.5"/>
  <pageSetup paperSize="9" scale="9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C13" sqref="C13"/>
    </sheetView>
  </sheetViews>
  <sheetFormatPr defaultColWidth="9" defaultRowHeight="14.25" outlineLevelRow="5" outlineLevelCol="5"/>
  <cols>
    <col min="1" max="1" width="8.88333333333333" style="1" customWidth="1"/>
    <col min="2" max="2" width="36.7583333333333" style="1" customWidth="1"/>
    <col min="3" max="3" width="43.5" style="1" customWidth="1"/>
    <col min="4" max="4" width="10.3833333333333" style="1" customWidth="1"/>
    <col min="5" max="5" width="23.675" style="1" customWidth="1"/>
    <col min="6" max="6" width="6.46666666666667" style="1" customWidth="1"/>
    <col min="7" max="16384" width="9" style="1"/>
  </cols>
  <sheetData>
    <row r="1" s="1" customFormat="1" ht="20.25" spans="1:6">
      <c r="A1" s="5" t="s">
        <v>181</v>
      </c>
      <c r="B1" s="6"/>
      <c r="C1" s="6"/>
      <c r="D1" s="6"/>
      <c r="E1" s="6"/>
      <c r="F1" s="6"/>
    </row>
    <row r="2" s="1" customFormat="1" ht="57" customHeight="1" spans="1:6">
      <c r="A2" s="7" t="s">
        <v>182</v>
      </c>
      <c r="B2" s="7"/>
      <c r="C2" s="7"/>
      <c r="D2" s="7"/>
      <c r="E2" s="7"/>
      <c r="F2" s="7"/>
    </row>
    <row r="3" s="2" customFormat="1" ht="35" customHeight="1" spans="1:6">
      <c r="A3" s="8"/>
      <c r="B3" s="8"/>
      <c r="C3" s="8"/>
      <c r="D3" s="8"/>
      <c r="E3" s="9"/>
      <c r="F3" s="10" t="s">
        <v>2</v>
      </c>
    </row>
    <row r="4" s="3" customFormat="1" ht="34" customHeight="1" spans="1:6">
      <c r="A4" s="11" t="s">
        <v>105</v>
      </c>
      <c r="B4" s="12" t="s">
        <v>107</v>
      </c>
      <c r="C4" s="12" t="s">
        <v>106</v>
      </c>
      <c r="D4" s="13" t="s">
        <v>183</v>
      </c>
      <c r="E4" s="11" t="s">
        <v>110</v>
      </c>
      <c r="F4" s="11" t="s">
        <v>184</v>
      </c>
    </row>
    <row r="5" s="2" customFormat="1" ht="60" customHeight="1" spans="1:6">
      <c r="A5" s="14">
        <v>1</v>
      </c>
      <c r="B5" s="15" t="s">
        <v>185</v>
      </c>
      <c r="C5" s="15" t="s">
        <v>186</v>
      </c>
      <c r="D5" s="16">
        <v>20000</v>
      </c>
      <c r="E5" s="17" t="s">
        <v>187</v>
      </c>
      <c r="F5" s="18"/>
    </row>
    <row r="6" s="4" customFormat="1" ht="48" customHeight="1" spans="1:6">
      <c r="A6" s="11" t="s">
        <v>113</v>
      </c>
      <c r="B6" s="19"/>
      <c r="C6" s="19"/>
      <c r="D6" s="13">
        <v>20000</v>
      </c>
      <c r="E6" s="20"/>
      <c r="F6" s="21"/>
    </row>
  </sheetData>
  <sheetProtection formatCells="0" insertHyperlinks="0" autoFilter="0"/>
  <mergeCells count="1">
    <mergeCell ref="A2:F2"/>
  </mergeCells>
  <printOptions horizontalCentered="1"/>
  <pageMargins left="0.590277777777778" right="0.590277777777778" top="0.984027777777778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</vt:lpstr>
      <vt:lpstr>政府性基金预算</vt:lpstr>
      <vt:lpstr>国有资本经营预算</vt:lpstr>
      <vt:lpstr>债券项目</vt:lpstr>
      <vt:lpstr>化债项目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王晓琴</dc:creator>
  <cp:lastModifiedBy>THUNDER</cp:lastModifiedBy>
  <dcterms:created xsi:type="dcterms:W3CDTF">2024-07-31T11:16:00Z</dcterms:created>
  <dcterms:modified xsi:type="dcterms:W3CDTF">2025-03-24T08:24:44Z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384A334AB9584229A61E8393A9117D5F</vt:lpwstr>
  </property>
</Properties>
</file>