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应用软件\腾讯\WeChat\xwechat_files\wxid_ogpm78ws9v6921_85cb\msg\file\2025-10\垫江县永安镇2025年石坎村基础设施建设项目-施工图CAD2025.10.24\01道路部分\"/>
    </mc:Choice>
  </mc:AlternateContent>
  <bookViews>
    <workbookView xWindow="0" yWindow="0" windowWidth="9660" windowHeight="5496"/>
  </bookViews>
  <sheets>
    <sheet name="道路工程量估算" sheetId="3" r:id="rId1"/>
  </sheets>
  <calcPr calcId="162913"/>
</workbook>
</file>

<file path=xl/calcChain.xml><?xml version="1.0" encoding="utf-8"?>
<calcChain xmlns="http://schemas.openxmlformats.org/spreadsheetml/2006/main">
  <c r="F18" i="3" l="1"/>
  <c r="J18" i="3" l="1"/>
  <c r="O18" i="3" l="1"/>
  <c r="N18" i="3"/>
  <c r="L22" i="3"/>
  <c r="I18" i="3" l="1"/>
  <c r="K18" i="3"/>
  <c r="G6" i="3"/>
  <c r="G7" i="3"/>
  <c r="G8" i="3"/>
  <c r="G9" i="3"/>
  <c r="G10" i="3"/>
  <c r="G11" i="3"/>
  <c r="G12" i="3"/>
  <c r="G13" i="3"/>
  <c r="G14" i="3"/>
  <c r="G15" i="3"/>
  <c r="G16" i="3"/>
  <c r="G17" i="3"/>
  <c r="H6" i="3" l="1"/>
  <c r="L24" i="3" l="1"/>
  <c r="K24" i="3" l="1"/>
  <c r="J24" i="3"/>
  <c r="I24" i="3"/>
  <c r="G18" i="3"/>
  <c r="O24" i="3"/>
  <c r="H7" i="3"/>
  <c r="H8" i="3"/>
  <c r="H9" i="3"/>
  <c r="H10" i="3"/>
  <c r="H11" i="3"/>
  <c r="H12" i="3"/>
  <c r="H13" i="3"/>
  <c r="H14" i="3"/>
  <c r="H15" i="3"/>
  <c r="H16" i="3"/>
  <c r="H17" i="3"/>
  <c r="H18" i="3"/>
  <c r="M24" i="3"/>
  <c r="N24" i="3"/>
  <c r="P24" i="3"/>
  <c r="Q24" i="3"/>
  <c r="F24" i="3"/>
  <c r="D24" i="3"/>
  <c r="H24" i="3" l="1"/>
  <c r="G24" i="3"/>
</calcChain>
</file>

<file path=xl/sharedStrings.xml><?xml version="1.0" encoding="utf-8"?>
<sst xmlns="http://schemas.openxmlformats.org/spreadsheetml/2006/main" count="53" uniqueCount="45">
  <si>
    <t>长度</t>
    <phoneticPr fontId="1" type="noConversion"/>
  </si>
  <si>
    <t>宽度</t>
    <phoneticPr fontId="3" type="noConversion"/>
  </si>
  <si>
    <t>建设内容及工程数量</t>
    <phoneticPr fontId="3" type="noConversion"/>
  </si>
  <si>
    <t>（m）</t>
    <phoneticPr fontId="3" type="noConversion"/>
  </si>
  <si>
    <t>砼路面
刻槽、拉毛</t>
    <phoneticPr fontId="3" type="noConversion"/>
  </si>
  <si>
    <t>钢筋</t>
    <phoneticPr fontId="3" type="noConversion"/>
  </si>
  <si>
    <t>（体积/m3）</t>
    <phoneticPr fontId="3" type="noConversion"/>
  </si>
  <si>
    <t>（面积/m2）</t>
    <phoneticPr fontId="3" type="noConversion"/>
  </si>
  <si>
    <t>（重量/Kg）</t>
    <phoneticPr fontId="3" type="noConversion"/>
  </si>
  <si>
    <t>PVC泄水管
φ100mm</t>
    <phoneticPr fontId="3" type="noConversion"/>
  </si>
  <si>
    <t>挖 基</t>
    <phoneticPr fontId="3" type="noConversion"/>
  </si>
  <si>
    <t>回 填</t>
    <phoneticPr fontId="3" type="noConversion"/>
  </si>
  <si>
    <t>（个）</t>
    <phoneticPr fontId="3" type="noConversion"/>
  </si>
  <si>
    <t>位置</t>
    <phoneticPr fontId="1" type="noConversion"/>
  </si>
  <si>
    <t>C30砼
盖板</t>
    <phoneticPr fontId="3" type="noConversion"/>
  </si>
  <si>
    <t>1：3水泥砂浆
边沟抹面
（厚3cm）</t>
    <phoneticPr fontId="3" type="noConversion"/>
  </si>
  <si>
    <t>（长度/m）</t>
    <phoneticPr fontId="3" type="noConversion"/>
  </si>
  <si>
    <t>拆除
旧砼路面</t>
    <phoneticPr fontId="3" type="noConversion"/>
  </si>
  <si>
    <t>新建
C25砼路面
（厚18cm）</t>
    <phoneticPr fontId="3" type="noConversion"/>
  </si>
  <si>
    <t>C25砼
挡墙</t>
    <phoneticPr fontId="3" type="noConversion"/>
  </si>
  <si>
    <t>反滤包
30*30*30cm</t>
    <phoneticPr fontId="3" type="noConversion"/>
  </si>
  <si>
    <t>石油队坝子王明生处</t>
  </si>
  <si>
    <t>张家湾张廷伦处</t>
    <phoneticPr fontId="8" type="noConversion"/>
  </si>
  <si>
    <t>杨朝英处</t>
    <phoneticPr fontId="3" type="noConversion"/>
  </si>
  <si>
    <t>谢家湾处</t>
    <phoneticPr fontId="3" type="noConversion"/>
  </si>
  <si>
    <t>薛永胜处</t>
  </si>
  <si>
    <t>夜合湾处</t>
    <phoneticPr fontId="3" type="noConversion"/>
  </si>
  <si>
    <t>细湾处</t>
    <phoneticPr fontId="3" type="noConversion"/>
  </si>
  <si>
    <t>秀才湾处</t>
    <phoneticPr fontId="3" type="noConversion"/>
  </si>
  <si>
    <t>张加元处</t>
    <phoneticPr fontId="3" type="noConversion"/>
  </si>
  <si>
    <t>胡朝洪处</t>
    <phoneticPr fontId="3" type="noConversion"/>
  </si>
  <si>
    <t>胡廷文处</t>
    <phoneticPr fontId="3" type="noConversion"/>
  </si>
  <si>
    <t>拱桥沟桥处</t>
    <phoneticPr fontId="3" type="noConversion"/>
  </si>
  <si>
    <t>所在
村组</t>
    <phoneticPr fontId="3" type="noConversion"/>
  </si>
  <si>
    <t>C25砼
台帽修复</t>
    <phoneticPr fontId="3" type="noConversion"/>
  </si>
  <si>
    <t>工程数量汇总表（道路部分）</t>
    <phoneticPr fontId="3" type="noConversion"/>
  </si>
  <si>
    <t>一、路面硬化</t>
    <phoneticPr fontId="3" type="noConversion"/>
  </si>
  <si>
    <t>二、挡墙及支护</t>
    <phoneticPr fontId="3" type="noConversion"/>
  </si>
  <si>
    <t>合 计</t>
    <phoneticPr fontId="1" type="noConversion"/>
  </si>
  <si>
    <t>序
号</t>
    <phoneticPr fontId="1" type="noConversion"/>
  </si>
  <si>
    <t>山腰中过路涵洞处路
直立式路肩墙
（长6m×均高1.5m）</t>
    <phoneticPr fontId="3" type="noConversion"/>
  </si>
  <si>
    <t>廖家垭口猪场路中
仰斜式路肩墙
（长8m×高3m）</t>
    <phoneticPr fontId="3" type="noConversion"/>
  </si>
  <si>
    <t>朱家湾处</t>
    <phoneticPr fontId="3" type="noConversion"/>
  </si>
  <si>
    <t>廖家垭口猪场堡坎（下）
护面墙
（长12m×高3m）</t>
    <phoneticPr fontId="3" type="noConversion"/>
  </si>
  <si>
    <t>廖家垭口猪场堡坎（上）
仰斜式护肩墙
（长7m×高6m）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</si>
</sst>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4" x14ac:knownFonts="1">
    <font>
      <sz val="10"/>
      <name val="宋体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0"/>
      <color rgb="FF0000FF"/>
      <name val="宋体"/>
      <family val="3"/>
      <charset val="134"/>
    </font>
    <font>
      <b/>
      <sz val="10"/>
      <color rgb="FF0000FF"/>
      <name val="宋体"/>
      <family val="3"/>
      <charset val="134"/>
    </font>
    <font>
      <sz val="10"/>
      <color rgb="FF0000FF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176" fontId="7" fillId="0" borderId="12" xfId="0" applyNumberFormat="1" applyFont="1" applyFill="1" applyBorder="1" applyAlignment="1">
      <alignment horizontal="center" vertical="center"/>
    </xf>
    <xf numFmtId="176" fontId="7" fillId="0" borderId="13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FFFFFF"/>
      <rgbColor rgb="00F0CAA6"/>
      <rgbColor rgb="00000000"/>
      <rgbColor rgb="00E0E0E0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abSelected="1" zoomScale="85" zoomScaleNormal="85" workbookViewId="0">
      <selection activeCell="F18" sqref="F18"/>
    </sheetView>
  </sheetViews>
  <sheetFormatPr defaultColWidth="10.6640625" defaultRowHeight="30" customHeight="1" x14ac:dyDescent="0.15"/>
  <cols>
    <col min="1" max="1" width="5.6640625" style="4" customWidth="1"/>
    <col min="2" max="2" width="22.6640625" style="11" customWidth="1"/>
    <col min="3" max="3" width="8.44140625" style="11" customWidth="1"/>
    <col min="4" max="5" width="8.44140625" style="4" customWidth="1"/>
    <col min="6" max="11" width="12.33203125" style="4" customWidth="1"/>
    <col min="12" max="12" width="15.33203125" style="4" customWidth="1"/>
    <col min="13" max="15" width="11.6640625" style="4" customWidth="1"/>
    <col min="16" max="16" width="13.33203125" style="4" customWidth="1"/>
    <col min="17" max="17" width="11.6640625" style="4" customWidth="1"/>
    <col min="18" max="16384" width="10.6640625" style="4"/>
  </cols>
  <sheetData>
    <row r="1" spans="1:24" ht="45" customHeight="1" thickBot="1" x14ac:dyDescent="0.2">
      <c r="A1" s="24" t="s">
        <v>35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24" s="6" customFormat="1" ht="25.5" customHeight="1" x14ac:dyDescent="0.15">
      <c r="A2" s="31" t="s">
        <v>39</v>
      </c>
      <c r="B2" s="27" t="s">
        <v>13</v>
      </c>
      <c r="C2" s="35" t="s">
        <v>33</v>
      </c>
      <c r="D2" s="34" t="s">
        <v>0</v>
      </c>
      <c r="E2" s="27" t="s">
        <v>1</v>
      </c>
      <c r="F2" s="29" t="s">
        <v>2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30"/>
      <c r="R2" s="5"/>
      <c r="S2" s="5"/>
      <c r="T2" s="5"/>
      <c r="U2" s="5"/>
      <c r="V2" s="5"/>
      <c r="W2" s="5"/>
      <c r="X2" s="5"/>
    </row>
    <row r="3" spans="1:24" s="6" customFormat="1" ht="45.75" customHeight="1" x14ac:dyDescent="0.15">
      <c r="A3" s="32"/>
      <c r="B3" s="33"/>
      <c r="C3" s="36"/>
      <c r="D3" s="33"/>
      <c r="E3" s="28"/>
      <c r="F3" s="2" t="s">
        <v>17</v>
      </c>
      <c r="G3" s="2" t="s">
        <v>18</v>
      </c>
      <c r="H3" s="2" t="s">
        <v>4</v>
      </c>
      <c r="I3" s="7" t="s">
        <v>5</v>
      </c>
      <c r="J3" s="2" t="s">
        <v>14</v>
      </c>
      <c r="K3" s="2" t="s">
        <v>34</v>
      </c>
      <c r="L3" s="2" t="s">
        <v>15</v>
      </c>
      <c r="M3" s="2" t="s">
        <v>19</v>
      </c>
      <c r="N3" s="7" t="s">
        <v>10</v>
      </c>
      <c r="O3" s="7" t="s">
        <v>11</v>
      </c>
      <c r="P3" s="2" t="s">
        <v>20</v>
      </c>
      <c r="Q3" s="14" t="s">
        <v>9</v>
      </c>
    </row>
    <row r="4" spans="1:24" s="8" customFormat="1" ht="17.25" customHeight="1" x14ac:dyDescent="0.15">
      <c r="A4" s="32"/>
      <c r="B4" s="33"/>
      <c r="C4" s="37"/>
      <c r="D4" s="3" t="s">
        <v>3</v>
      </c>
      <c r="E4" s="3" t="s">
        <v>3</v>
      </c>
      <c r="F4" s="3" t="s">
        <v>6</v>
      </c>
      <c r="G4" s="3" t="s">
        <v>6</v>
      </c>
      <c r="H4" s="3" t="s">
        <v>7</v>
      </c>
      <c r="I4" s="3" t="s">
        <v>8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6</v>
      </c>
      <c r="O4" s="3" t="s">
        <v>6</v>
      </c>
      <c r="P4" s="3" t="s">
        <v>12</v>
      </c>
      <c r="Q4" s="15" t="s">
        <v>16</v>
      </c>
    </row>
    <row r="5" spans="1:24" ht="28.95" customHeight="1" x14ac:dyDescent="0.15">
      <c r="A5" s="16"/>
      <c r="B5" s="12" t="s">
        <v>36</v>
      </c>
      <c r="C5" s="1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5"/>
    </row>
    <row r="6" spans="1:24" ht="22.5" customHeight="1" x14ac:dyDescent="0.15">
      <c r="A6" s="16">
        <v>1</v>
      </c>
      <c r="B6" s="10" t="s">
        <v>21</v>
      </c>
      <c r="C6" s="10">
        <v>2</v>
      </c>
      <c r="D6" s="3">
        <v>65</v>
      </c>
      <c r="E6" s="3">
        <v>3.5</v>
      </c>
      <c r="F6" s="3"/>
      <c r="G6" s="3">
        <f>D6*E6*0.18</f>
        <v>40.949999999999996</v>
      </c>
      <c r="H6" s="3">
        <f>D6*E6</f>
        <v>227.5</v>
      </c>
      <c r="I6" s="3"/>
      <c r="J6" s="3"/>
      <c r="K6" s="3"/>
      <c r="L6" s="3"/>
      <c r="M6" s="3"/>
      <c r="N6" s="3"/>
      <c r="O6" s="3"/>
      <c r="P6" s="3"/>
      <c r="Q6" s="15"/>
    </row>
    <row r="7" spans="1:24" ht="22.5" customHeight="1" x14ac:dyDescent="0.15">
      <c r="A7" s="16">
        <v>2</v>
      </c>
      <c r="B7" s="10" t="s">
        <v>22</v>
      </c>
      <c r="C7" s="10">
        <v>4</v>
      </c>
      <c r="D7" s="3">
        <v>100</v>
      </c>
      <c r="E7" s="3">
        <v>3.5</v>
      </c>
      <c r="F7" s="3"/>
      <c r="G7" s="3">
        <f t="shared" ref="G7:G18" si="0">D7*E7*0.18</f>
        <v>63</v>
      </c>
      <c r="H7" s="3">
        <f t="shared" ref="H7:H18" si="1">D7*E7</f>
        <v>350</v>
      </c>
      <c r="I7" s="3"/>
      <c r="J7" s="3"/>
      <c r="K7" s="3"/>
      <c r="L7" s="3"/>
      <c r="M7" s="3"/>
      <c r="N7" s="3"/>
      <c r="O7" s="3"/>
      <c r="P7" s="3"/>
      <c r="Q7" s="15"/>
    </row>
    <row r="8" spans="1:24" ht="22.5" customHeight="1" x14ac:dyDescent="0.15">
      <c r="A8" s="16">
        <v>3</v>
      </c>
      <c r="B8" s="10" t="s">
        <v>23</v>
      </c>
      <c r="C8" s="10">
        <v>10</v>
      </c>
      <c r="D8" s="3">
        <v>60</v>
      </c>
      <c r="E8" s="3">
        <v>3.5</v>
      </c>
      <c r="F8" s="3"/>
      <c r="G8" s="3">
        <f t="shared" si="0"/>
        <v>37.799999999999997</v>
      </c>
      <c r="H8" s="3">
        <f t="shared" si="1"/>
        <v>210</v>
      </c>
      <c r="I8" s="3"/>
      <c r="J8" s="3"/>
      <c r="K8" s="3"/>
      <c r="L8" s="3"/>
      <c r="M8" s="3"/>
      <c r="N8" s="3"/>
      <c r="O8" s="3"/>
      <c r="P8" s="3"/>
      <c r="Q8" s="15"/>
    </row>
    <row r="9" spans="1:24" ht="22.5" customHeight="1" x14ac:dyDescent="0.15">
      <c r="A9" s="16">
        <v>4</v>
      </c>
      <c r="B9" s="10" t="s">
        <v>42</v>
      </c>
      <c r="C9" s="10">
        <v>6</v>
      </c>
      <c r="D9" s="3">
        <v>30</v>
      </c>
      <c r="E9" s="3">
        <v>3.5</v>
      </c>
      <c r="F9" s="3"/>
      <c r="G9" s="3">
        <f t="shared" si="0"/>
        <v>18.899999999999999</v>
      </c>
      <c r="H9" s="3">
        <f t="shared" si="1"/>
        <v>105</v>
      </c>
      <c r="I9" s="3"/>
      <c r="J9" s="3"/>
      <c r="K9" s="3"/>
      <c r="L9" s="3"/>
      <c r="M9" s="3"/>
      <c r="N9" s="3"/>
      <c r="O9" s="3"/>
      <c r="P9" s="3"/>
      <c r="Q9" s="15"/>
    </row>
    <row r="10" spans="1:24" ht="22.5" customHeight="1" x14ac:dyDescent="0.15">
      <c r="A10" s="16">
        <v>5</v>
      </c>
      <c r="B10" s="10" t="s">
        <v>24</v>
      </c>
      <c r="C10" s="10">
        <v>6</v>
      </c>
      <c r="D10" s="3">
        <v>22</v>
      </c>
      <c r="E10" s="3">
        <v>3.5</v>
      </c>
      <c r="F10" s="3"/>
      <c r="G10" s="3">
        <f t="shared" si="0"/>
        <v>13.86</v>
      </c>
      <c r="H10" s="3">
        <f t="shared" si="1"/>
        <v>77</v>
      </c>
      <c r="I10" s="3"/>
      <c r="J10" s="3"/>
      <c r="K10" s="3"/>
      <c r="L10" s="3"/>
      <c r="M10" s="3"/>
      <c r="N10" s="3"/>
      <c r="O10" s="3"/>
      <c r="P10" s="3"/>
      <c r="Q10" s="15"/>
    </row>
    <row r="11" spans="1:24" ht="22.5" customHeight="1" x14ac:dyDescent="0.15">
      <c r="A11" s="16">
        <v>6</v>
      </c>
      <c r="B11" s="10" t="s">
        <v>25</v>
      </c>
      <c r="C11" s="10">
        <v>6</v>
      </c>
      <c r="D11" s="3">
        <v>22</v>
      </c>
      <c r="E11" s="3">
        <v>3.5</v>
      </c>
      <c r="F11" s="3"/>
      <c r="G11" s="3">
        <f t="shared" si="0"/>
        <v>13.86</v>
      </c>
      <c r="H11" s="3">
        <f t="shared" si="1"/>
        <v>77</v>
      </c>
      <c r="I11" s="3"/>
      <c r="J11" s="3"/>
      <c r="K11" s="3"/>
      <c r="L11" s="3"/>
      <c r="M11" s="3"/>
      <c r="N11" s="3"/>
      <c r="O11" s="3"/>
      <c r="P11" s="3"/>
      <c r="Q11" s="15"/>
    </row>
    <row r="12" spans="1:24" ht="22.5" customHeight="1" x14ac:dyDescent="0.15">
      <c r="A12" s="16">
        <v>7</v>
      </c>
      <c r="B12" s="10" t="s">
        <v>26</v>
      </c>
      <c r="C12" s="10">
        <v>7</v>
      </c>
      <c r="D12" s="3">
        <v>220</v>
      </c>
      <c r="E12" s="3">
        <v>3.5</v>
      </c>
      <c r="F12" s="3"/>
      <c r="G12" s="3">
        <f t="shared" si="0"/>
        <v>138.6</v>
      </c>
      <c r="H12" s="3">
        <f t="shared" si="1"/>
        <v>770</v>
      </c>
      <c r="I12" s="3"/>
      <c r="J12" s="3"/>
      <c r="K12" s="3"/>
      <c r="L12" s="3"/>
      <c r="M12" s="3"/>
      <c r="N12" s="3"/>
      <c r="O12" s="3"/>
      <c r="P12" s="3"/>
      <c r="Q12" s="15"/>
    </row>
    <row r="13" spans="1:24" ht="22.5" customHeight="1" x14ac:dyDescent="0.15">
      <c r="A13" s="16">
        <v>8</v>
      </c>
      <c r="B13" s="10" t="s">
        <v>27</v>
      </c>
      <c r="C13" s="10">
        <v>7</v>
      </c>
      <c r="D13" s="3">
        <v>86</v>
      </c>
      <c r="E13" s="3">
        <v>3.5</v>
      </c>
      <c r="F13" s="3"/>
      <c r="G13" s="3">
        <f t="shared" si="0"/>
        <v>54.18</v>
      </c>
      <c r="H13" s="3">
        <f t="shared" si="1"/>
        <v>301</v>
      </c>
      <c r="I13" s="3"/>
      <c r="J13" s="3"/>
      <c r="K13" s="3"/>
      <c r="L13" s="3"/>
      <c r="M13" s="3"/>
      <c r="N13" s="3"/>
      <c r="O13" s="3"/>
      <c r="P13" s="3"/>
      <c r="Q13" s="15"/>
    </row>
    <row r="14" spans="1:24" ht="22.5" customHeight="1" x14ac:dyDescent="0.15">
      <c r="A14" s="16">
        <v>9</v>
      </c>
      <c r="B14" s="10" t="s">
        <v>28</v>
      </c>
      <c r="C14" s="10">
        <v>8</v>
      </c>
      <c r="D14" s="3">
        <v>65</v>
      </c>
      <c r="E14" s="3">
        <v>3.5</v>
      </c>
      <c r="F14" s="3"/>
      <c r="G14" s="3">
        <f t="shared" si="0"/>
        <v>40.949999999999996</v>
      </c>
      <c r="H14" s="3">
        <f t="shared" si="1"/>
        <v>227.5</v>
      </c>
      <c r="I14" s="3"/>
      <c r="J14" s="3"/>
      <c r="K14" s="3"/>
      <c r="L14" s="3"/>
      <c r="M14" s="3"/>
      <c r="N14" s="3"/>
      <c r="O14" s="3"/>
      <c r="P14" s="3"/>
      <c r="Q14" s="15"/>
    </row>
    <row r="15" spans="1:24" ht="22.5" customHeight="1" x14ac:dyDescent="0.15">
      <c r="A15" s="16">
        <v>10</v>
      </c>
      <c r="B15" s="10" t="s">
        <v>29</v>
      </c>
      <c r="C15" s="10">
        <v>8</v>
      </c>
      <c r="D15" s="3">
        <v>30</v>
      </c>
      <c r="E15" s="3">
        <v>3.5</v>
      </c>
      <c r="F15" s="3"/>
      <c r="G15" s="3">
        <f t="shared" si="0"/>
        <v>18.899999999999999</v>
      </c>
      <c r="H15" s="3">
        <f t="shared" si="1"/>
        <v>105</v>
      </c>
      <c r="I15" s="3"/>
      <c r="J15" s="3"/>
      <c r="K15" s="3"/>
      <c r="L15" s="3"/>
      <c r="M15" s="3"/>
      <c r="N15" s="3"/>
      <c r="O15" s="3"/>
      <c r="P15" s="3"/>
      <c r="Q15" s="15"/>
    </row>
    <row r="16" spans="1:24" ht="22.5" customHeight="1" x14ac:dyDescent="0.15">
      <c r="A16" s="16">
        <v>11</v>
      </c>
      <c r="B16" s="10" t="s">
        <v>30</v>
      </c>
      <c r="C16" s="10">
        <v>8</v>
      </c>
      <c r="D16" s="3">
        <v>25</v>
      </c>
      <c r="E16" s="3">
        <v>3.5</v>
      </c>
      <c r="F16" s="3"/>
      <c r="G16" s="3">
        <f t="shared" si="0"/>
        <v>15.75</v>
      </c>
      <c r="H16" s="3">
        <f t="shared" si="1"/>
        <v>87.5</v>
      </c>
      <c r="I16" s="3"/>
      <c r="J16" s="3"/>
      <c r="K16" s="3"/>
      <c r="L16" s="3"/>
      <c r="M16" s="3"/>
      <c r="N16" s="3"/>
      <c r="O16" s="3"/>
      <c r="P16" s="3"/>
      <c r="Q16" s="15"/>
    </row>
    <row r="17" spans="1:17" ht="22.5" customHeight="1" x14ac:dyDescent="0.15">
      <c r="A17" s="16">
        <v>12</v>
      </c>
      <c r="B17" s="10" t="s">
        <v>31</v>
      </c>
      <c r="C17" s="10">
        <v>8</v>
      </c>
      <c r="D17" s="3">
        <v>20</v>
      </c>
      <c r="E17" s="3">
        <v>3.5</v>
      </c>
      <c r="F17" s="3"/>
      <c r="G17" s="3">
        <f t="shared" si="0"/>
        <v>12.6</v>
      </c>
      <c r="H17" s="3">
        <f t="shared" si="1"/>
        <v>70</v>
      </c>
      <c r="I17" s="3"/>
      <c r="J17" s="3"/>
      <c r="K17" s="3"/>
      <c r="L17" s="3"/>
      <c r="M17" s="3"/>
      <c r="N17" s="3"/>
      <c r="O17" s="3"/>
      <c r="P17" s="3"/>
      <c r="Q17" s="15"/>
    </row>
    <row r="18" spans="1:17" ht="22.5" customHeight="1" x14ac:dyDescent="0.15">
      <c r="A18" s="21">
        <v>13</v>
      </c>
      <c r="B18" s="22" t="s">
        <v>32</v>
      </c>
      <c r="C18" s="22">
        <v>10</v>
      </c>
      <c r="D18" s="20">
        <v>16</v>
      </c>
      <c r="E18" s="23">
        <v>1.5</v>
      </c>
      <c r="F18" s="20">
        <f>D18*E18*0.18+2.8*0.25*1.5+0.6*0.3*1.5*2</f>
        <v>5.91</v>
      </c>
      <c r="G18" s="20">
        <f t="shared" si="0"/>
        <v>4.32</v>
      </c>
      <c r="H18" s="20">
        <f t="shared" si="1"/>
        <v>24</v>
      </c>
      <c r="I18" s="20">
        <f>75.19+41.03</f>
        <v>116.22</v>
      </c>
      <c r="J18" s="20">
        <f>2*1.5*0.25</f>
        <v>0.75</v>
      </c>
      <c r="K18" s="20">
        <f>0.283*1.5*2</f>
        <v>0.84899999999999998</v>
      </c>
      <c r="L18" s="20"/>
      <c r="M18" s="20"/>
      <c r="N18" s="20">
        <f>2*(1.5*1/2*1.5)</f>
        <v>2.25</v>
      </c>
      <c r="O18" s="20">
        <f>2*(1.5*1/2*1.5)</f>
        <v>2.25</v>
      </c>
      <c r="P18" s="20"/>
      <c r="Q18" s="15"/>
    </row>
    <row r="19" spans="1:17" ht="28.95" customHeight="1" x14ac:dyDescent="0.15">
      <c r="A19" s="16"/>
      <c r="B19" s="12" t="s">
        <v>37</v>
      </c>
      <c r="C19" s="12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5"/>
    </row>
    <row r="20" spans="1:17" ht="44.25" customHeight="1" x14ac:dyDescent="0.15">
      <c r="A20" s="16">
        <v>14</v>
      </c>
      <c r="B20" s="10" t="s">
        <v>40</v>
      </c>
      <c r="C20" s="1"/>
      <c r="D20" s="3">
        <v>6</v>
      </c>
      <c r="E20" s="3"/>
      <c r="F20" s="3"/>
      <c r="G20" s="3"/>
      <c r="H20" s="3"/>
      <c r="I20" s="3"/>
      <c r="J20" s="3"/>
      <c r="K20" s="3"/>
      <c r="L20" s="3"/>
      <c r="M20" s="3">
        <v>9.6000000000000014</v>
      </c>
      <c r="N20" s="3">
        <v>7.2000000000000011</v>
      </c>
      <c r="O20" s="3">
        <v>3.3600000000000003</v>
      </c>
      <c r="P20" s="3">
        <v>3</v>
      </c>
      <c r="Q20" s="15">
        <v>3.1500000000000004</v>
      </c>
    </row>
    <row r="21" spans="1:17" ht="44.25" customHeight="1" x14ac:dyDescent="0.15">
      <c r="A21" s="16">
        <v>15</v>
      </c>
      <c r="B21" s="10" t="s">
        <v>41</v>
      </c>
      <c r="C21" s="1"/>
      <c r="D21" s="3">
        <v>8</v>
      </c>
      <c r="E21" s="3"/>
      <c r="F21" s="3"/>
      <c r="G21" s="3"/>
      <c r="H21" s="3"/>
      <c r="I21" s="3"/>
      <c r="J21" s="3"/>
      <c r="K21" s="3"/>
      <c r="L21" s="3"/>
      <c r="M21" s="3">
        <v>22.48</v>
      </c>
      <c r="N21" s="3">
        <v>14.612</v>
      </c>
      <c r="O21" s="3">
        <v>4.4960000000000004</v>
      </c>
      <c r="P21" s="3">
        <v>6</v>
      </c>
      <c r="Q21" s="15">
        <v>4.8000000000000007</v>
      </c>
    </row>
    <row r="22" spans="1:17" ht="44.25" customHeight="1" x14ac:dyDescent="0.15">
      <c r="A22" s="16">
        <v>16</v>
      </c>
      <c r="B22" s="10" t="s">
        <v>44</v>
      </c>
      <c r="C22" s="1"/>
      <c r="D22" s="3">
        <v>7</v>
      </c>
      <c r="E22" s="3"/>
      <c r="F22" s="3"/>
      <c r="G22" s="3"/>
      <c r="H22" s="3"/>
      <c r="I22" s="3"/>
      <c r="J22" s="3"/>
      <c r="K22" s="3"/>
      <c r="L22" s="3">
        <f>50*0.97*0.03</f>
        <v>1.4549999999999998</v>
      </c>
      <c r="M22" s="3">
        <v>70.28</v>
      </c>
      <c r="N22" s="3">
        <v>84.335999999999999</v>
      </c>
      <c r="O22" s="3">
        <v>28.112000000000002</v>
      </c>
      <c r="P22" s="3">
        <v>7</v>
      </c>
      <c r="Q22" s="15">
        <v>10.5</v>
      </c>
    </row>
    <row r="23" spans="1:17" ht="44.25" customHeight="1" x14ac:dyDescent="0.15">
      <c r="A23" s="16">
        <v>17</v>
      </c>
      <c r="B23" s="10" t="s">
        <v>43</v>
      </c>
      <c r="C23" s="1"/>
      <c r="D23" s="3">
        <v>12</v>
      </c>
      <c r="E23" s="9"/>
      <c r="F23" s="3"/>
      <c r="G23" s="3"/>
      <c r="H23" s="3"/>
      <c r="I23" s="3"/>
      <c r="J23" s="3"/>
      <c r="K23" s="3"/>
      <c r="L23" s="3"/>
      <c r="M23" s="3">
        <v>36.24</v>
      </c>
      <c r="N23" s="3">
        <v>27.18</v>
      </c>
      <c r="O23" s="3">
        <v>10.872</v>
      </c>
      <c r="P23" s="3">
        <v>5</v>
      </c>
      <c r="Q23" s="15">
        <v>5</v>
      </c>
    </row>
    <row r="24" spans="1:17" s="13" customFormat="1" ht="33.75" customHeight="1" thickBot="1" x14ac:dyDescent="0.2">
      <c r="A24" s="25" t="s">
        <v>38</v>
      </c>
      <c r="B24" s="26"/>
      <c r="C24" s="17"/>
      <c r="D24" s="17">
        <f>SUM(D5:D23)</f>
        <v>794</v>
      </c>
      <c r="E24" s="17"/>
      <c r="F24" s="18">
        <f t="shared" ref="F24:Q24" si="2">SUM(F5:F23)</f>
        <v>5.91</v>
      </c>
      <c r="G24" s="18">
        <f t="shared" si="2"/>
        <v>473.67</v>
      </c>
      <c r="H24" s="18">
        <f t="shared" si="2"/>
        <v>2631.5</v>
      </c>
      <c r="I24" s="18">
        <f t="shared" si="2"/>
        <v>116.22</v>
      </c>
      <c r="J24" s="18">
        <f t="shared" si="2"/>
        <v>0.75</v>
      </c>
      <c r="K24" s="18">
        <f t="shared" si="2"/>
        <v>0.84899999999999998</v>
      </c>
      <c r="L24" s="18">
        <f t="shared" si="2"/>
        <v>1.4549999999999998</v>
      </c>
      <c r="M24" s="18">
        <f t="shared" si="2"/>
        <v>138.6</v>
      </c>
      <c r="N24" s="18">
        <f t="shared" si="2"/>
        <v>135.578</v>
      </c>
      <c r="O24" s="18">
        <f t="shared" si="2"/>
        <v>49.09</v>
      </c>
      <c r="P24" s="18">
        <f t="shared" si="2"/>
        <v>21</v>
      </c>
      <c r="Q24" s="19">
        <f t="shared" si="2"/>
        <v>23.450000000000003</v>
      </c>
    </row>
  </sheetData>
  <mergeCells count="8">
    <mergeCell ref="A1:Q1"/>
    <mergeCell ref="A24:B24"/>
    <mergeCell ref="E2:E3"/>
    <mergeCell ref="F2:Q2"/>
    <mergeCell ref="A2:A4"/>
    <mergeCell ref="B2:B4"/>
    <mergeCell ref="D2:D3"/>
    <mergeCell ref="C2:C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道路工程量估算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dcterms:created xsi:type="dcterms:W3CDTF">2025-05-10T05:15:48Z</dcterms:created>
  <dcterms:modified xsi:type="dcterms:W3CDTF">2025-10-25T00:51:19Z</dcterms:modified>
</cp:coreProperties>
</file>