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90" windowWidth="23280" windowHeight="10860" tabRatio="314"/>
  </bookViews>
  <sheets>
    <sheet name="路基防护表格001" sheetId="24" r:id="rId1"/>
  </sheets>
  <definedNames>
    <definedName name="_xlnm._FilterDatabase" localSheetId="0" hidden="1">路基防护表格001!$A$6:$L$29</definedName>
    <definedName name="_xlnm.Print_Area" localSheetId="0">路基防护表格001!$A$1:$L$31</definedName>
    <definedName name="_xlnm.Print_Titles" localSheetId="0">路基防护表格001!$1:$5</definedName>
  </definedNames>
  <calcPr calcId="145621"/>
</workbook>
</file>

<file path=xl/calcChain.xml><?xml version="1.0" encoding="utf-8"?>
<calcChain xmlns="http://schemas.openxmlformats.org/spreadsheetml/2006/main">
  <c r="K9" i="24" l="1"/>
  <c r="I9" i="24"/>
  <c r="G9" i="24"/>
  <c r="K8" i="24"/>
  <c r="I8" i="24"/>
  <c r="H8" i="24"/>
  <c r="G8" i="24"/>
  <c r="K6" i="24"/>
  <c r="K7" i="24"/>
  <c r="I7" i="24"/>
  <c r="H7" i="24"/>
  <c r="G7" i="24"/>
  <c r="I6" i="24"/>
  <c r="J28" i="24"/>
  <c r="J29" i="24" s="1"/>
  <c r="H9" i="24" l="1"/>
  <c r="G6" i="24" l="1"/>
  <c r="H6" i="24" s="1"/>
  <c r="K28" i="24" l="1"/>
  <c r="K29" i="24" s="1"/>
  <c r="H28" i="24"/>
  <c r="H29" i="24" s="1"/>
  <c r="F28" i="24"/>
  <c r="F29" i="24" s="1"/>
  <c r="G28" i="24" l="1"/>
  <c r="G29" i="24" s="1"/>
  <c r="I28" i="24"/>
  <c r="I29" i="24" s="1"/>
</calcChain>
</file>

<file path=xl/sharedStrings.xml><?xml version="1.0" encoding="utf-8"?>
<sst xmlns="http://schemas.openxmlformats.org/spreadsheetml/2006/main" count="38" uniqueCount="33">
  <si>
    <t>路基防护工程数量表</t>
  </si>
  <si>
    <t>序号</t>
  </si>
  <si>
    <t>起讫里程</t>
  </si>
  <si>
    <t>挡墙型式</t>
  </si>
  <si>
    <t>长 度</t>
  </si>
  <si>
    <t>工  程  细  目  及  数  量</t>
  </si>
  <si>
    <t>（m）</t>
  </si>
  <si>
    <t>合 计</t>
  </si>
  <si>
    <r>
      <t>(m</t>
    </r>
    <r>
      <rPr>
        <vertAlign val="superscript"/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)</t>
    </r>
  </si>
  <si>
    <t>备  注</t>
  </si>
  <si>
    <t>主要尺寸
及说明</t>
  </si>
  <si>
    <t>挖基</t>
  </si>
  <si>
    <t>回填</t>
  </si>
  <si>
    <t>(m)</t>
  </si>
  <si>
    <t>累 计</t>
  </si>
  <si>
    <t>山腰中过路涵洞处</t>
    <phoneticPr fontId="7" type="noConversion"/>
  </si>
  <si>
    <t>防护高度1.5m</t>
    <phoneticPr fontId="7" type="noConversion"/>
  </si>
  <si>
    <t>C25砼</t>
    <phoneticPr fontId="7" type="noConversion"/>
  </si>
  <si>
    <t>反滤包
30*30*30cm</t>
    <phoneticPr fontId="7" type="noConversion"/>
  </si>
  <si>
    <t>(个)</t>
    <phoneticPr fontId="7" type="noConversion"/>
  </si>
  <si>
    <t>北侧</t>
    <phoneticPr fontId="7" type="noConversion"/>
  </si>
  <si>
    <t>廖家垭口猪场路中</t>
    <phoneticPr fontId="7" type="noConversion"/>
  </si>
  <si>
    <t>东侧</t>
    <phoneticPr fontId="7" type="noConversion"/>
  </si>
  <si>
    <t>仰斜式路肩墙</t>
    <phoneticPr fontId="7" type="noConversion"/>
  </si>
  <si>
    <t>直立式路肩墙</t>
    <phoneticPr fontId="7" type="noConversion"/>
  </si>
  <si>
    <t>廖家垭口猪场堡坎（下）</t>
    <phoneticPr fontId="7" type="noConversion"/>
  </si>
  <si>
    <t>廖家垭口猪场堡坎（上）</t>
    <phoneticPr fontId="7" type="noConversion"/>
  </si>
  <si>
    <t>位置</t>
    <phoneticPr fontId="7" type="noConversion"/>
  </si>
  <si>
    <t>护面墙</t>
    <phoneticPr fontId="7" type="noConversion"/>
  </si>
  <si>
    <t>西侧</t>
    <phoneticPr fontId="7" type="noConversion"/>
  </si>
  <si>
    <t>防护高度6m</t>
    <phoneticPr fontId="7" type="noConversion"/>
  </si>
  <si>
    <t>防护高度3m</t>
    <phoneticPr fontId="7" type="noConversion"/>
  </si>
  <si>
    <t>PVC泄水管
φ100mm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</si>
</sst>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;[Red]0"/>
    <numFmt numFmtId="177" formatCode="0.0;[Red]0.0"/>
    <numFmt numFmtId="178" formatCode="0.0_);[Red]\(0.0\)"/>
    <numFmt numFmtId="179" formatCode="0.00_ "/>
    <numFmt numFmtId="180" formatCode="0.000;[Red]0.000"/>
    <numFmt numFmtId="181" formatCode="0.00;[Red]0.00"/>
    <numFmt numFmtId="182" formatCode="\K0\+000"/>
  </numFmts>
  <fonts count="10" x14ac:knownFonts="1">
    <font>
      <sz val="12"/>
      <name val="宋体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vertAlign val="superscript"/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>
      <alignment vertical="center"/>
    </xf>
  </cellStyleXfs>
  <cellXfs count="70">
    <xf numFmtId="0" fontId="0" fillId="0" borderId="0" xfId="0"/>
    <xf numFmtId="0" fontId="3" fillId="0" borderId="0" xfId="0" applyFont="1" applyFill="1" applyBorder="1" applyAlignment="1">
      <alignment horizontal="center"/>
    </xf>
    <xf numFmtId="177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76" fontId="2" fillId="0" borderId="8" xfId="0" applyNumberFormat="1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180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76" fontId="3" fillId="0" borderId="0" xfId="0" applyNumberFormat="1" applyFont="1" applyFill="1" applyAlignment="1">
      <alignment horizontal="center"/>
    </xf>
    <xf numFmtId="177" fontId="3" fillId="0" borderId="0" xfId="0" applyNumberFormat="1" applyFont="1" applyFill="1" applyAlignment="1">
      <alignment horizontal="center"/>
    </xf>
    <xf numFmtId="18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18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179" fontId="2" fillId="0" borderId="6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7" fontId="2" fillId="0" borderId="24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82" fontId="2" fillId="0" borderId="10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77" fontId="9" fillId="0" borderId="13" xfId="0" applyNumberFormat="1" applyFont="1" applyFill="1" applyBorder="1" applyAlignment="1">
      <alignment horizontal="center" vertical="center"/>
    </xf>
    <xf numFmtId="178" fontId="9" fillId="0" borderId="13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77" fontId="1" fillId="0" borderId="11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182" fontId="9" fillId="0" borderId="26" xfId="0" applyNumberFormat="1" applyFont="1" applyFill="1" applyBorder="1" applyAlignment="1">
      <alignment horizontal="center" vertical="center"/>
    </xf>
    <xf numFmtId="182" fontId="9" fillId="0" borderId="5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81" fontId="2" fillId="0" borderId="2" xfId="0" applyNumberFormat="1" applyFont="1" applyFill="1" applyBorder="1" applyAlignment="1">
      <alignment horizontal="center" vertical="center" wrapText="1"/>
    </xf>
    <xf numFmtId="181" fontId="2" fillId="0" borderId="23" xfId="0" applyNumberFormat="1" applyFont="1" applyFill="1" applyBorder="1" applyAlignment="1">
      <alignment horizontal="center" vertical="center" wrapText="1"/>
    </xf>
    <xf numFmtId="181" fontId="2" fillId="0" borderId="25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180" fontId="9" fillId="0" borderId="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3 2" xfId="2"/>
    <cellStyle name="常规 8" xfId="1"/>
  </cellStyles>
  <dxfs count="0"/>
  <tableStyles count="0" defaultTableStyle="Table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31"/>
  <sheetViews>
    <sheetView showGridLines="0" showZeros="0" tabSelected="1" zoomScale="85" zoomScaleNormal="85" zoomScaleSheetLayoutView="100" workbookViewId="0">
      <selection activeCell="L29" sqref="A1:L29"/>
    </sheetView>
  </sheetViews>
  <sheetFormatPr defaultColWidth="8.875" defaultRowHeight="14.25" x14ac:dyDescent="0.15"/>
  <cols>
    <col min="1" max="1" width="6.625" style="3" customWidth="1"/>
    <col min="2" max="2" width="25.125" style="3" customWidth="1"/>
    <col min="3" max="3" width="7" style="13" customWidth="1"/>
    <col min="4" max="4" width="21.25" style="14" customWidth="1"/>
    <col min="5" max="5" width="16.125" style="14" customWidth="1"/>
    <col min="6" max="6" width="9.125" style="15" customWidth="1"/>
    <col min="7" max="7" width="11.375" style="16" customWidth="1"/>
    <col min="8" max="8" width="11.375" style="17" customWidth="1"/>
    <col min="9" max="11" width="11.375" style="16" customWidth="1"/>
    <col min="12" max="12" width="12.5" style="3" customWidth="1"/>
    <col min="13" max="13" width="15.625" style="3" customWidth="1"/>
    <col min="14" max="16384" width="8.875" style="3"/>
  </cols>
  <sheetData>
    <row r="1" spans="1:13" ht="35.25" customHeight="1" x14ac:dyDescent="0.1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2"/>
    </row>
    <row r="2" spans="1:13" s="25" customFormat="1" ht="9" customHeight="1" thickBot="1" x14ac:dyDescent="0.2">
      <c r="A2" s="53"/>
      <c r="B2" s="53"/>
      <c r="C2" s="53"/>
      <c r="D2" s="20"/>
      <c r="E2" s="20"/>
      <c r="F2" s="21"/>
      <c r="G2" s="22"/>
      <c r="H2" s="54"/>
      <c r="I2" s="54"/>
      <c r="J2" s="23"/>
      <c r="K2" s="23"/>
      <c r="L2" s="24"/>
      <c r="M2" s="19"/>
    </row>
    <row r="3" spans="1:13" ht="24.95" customHeight="1" x14ac:dyDescent="0.15">
      <c r="A3" s="55" t="s">
        <v>1</v>
      </c>
      <c r="B3" s="67" t="s">
        <v>2</v>
      </c>
      <c r="C3" s="67" t="s">
        <v>27</v>
      </c>
      <c r="D3" s="58" t="s">
        <v>3</v>
      </c>
      <c r="E3" s="61" t="s">
        <v>10</v>
      </c>
      <c r="F3" s="62" t="s">
        <v>4</v>
      </c>
      <c r="G3" s="49" t="s">
        <v>5</v>
      </c>
      <c r="H3" s="50"/>
      <c r="I3" s="50"/>
      <c r="J3" s="50"/>
      <c r="K3" s="51"/>
      <c r="L3" s="64" t="s">
        <v>9</v>
      </c>
      <c r="M3" s="2"/>
    </row>
    <row r="4" spans="1:13" ht="33.75" customHeight="1" x14ac:dyDescent="0.15">
      <c r="A4" s="56"/>
      <c r="B4" s="68"/>
      <c r="C4" s="68"/>
      <c r="D4" s="59"/>
      <c r="E4" s="59"/>
      <c r="F4" s="63"/>
      <c r="G4" s="43" t="s">
        <v>17</v>
      </c>
      <c r="H4" s="43" t="s">
        <v>11</v>
      </c>
      <c r="I4" s="43" t="s">
        <v>12</v>
      </c>
      <c r="J4" s="43" t="s">
        <v>18</v>
      </c>
      <c r="K4" s="43" t="s">
        <v>32</v>
      </c>
      <c r="L4" s="65"/>
      <c r="M4" s="2"/>
    </row>
    <row r="5" spans="1:13" ht="20.100000000000001" customHeight="1" x14ac:dyDescent="0.15">
      <c r="A5" s="57"/>
      <c r="B5" s="69"/>
      <c r="C5" s="69"/>
      <c r="D5" s="60"/>
      <c r="E5" s="60"/>
      <c r="F5" s="4" t="s">
        <v>6</v>
      </c>
      <c r="G5" s="5" t="s">
        <v>8</v>
      </c>
      <c r="H5" s="6" t="s">
        <v>8</v>
      </c>
      <c r="I5" s="6" t="s">
        <v>8</v>
      </c>
      <c r="J5" s="6" t="s">
        <v>19</v>
      </c>
      <c r="K5" s="6" t="s">
        <v>13</v>
      </c>
      <c r="L5" s="66"/>
      <c r="M5" s="2"/>
    </row>
    <row r="6" spans="1:13" s="7" customFormat="1" ht="23.25" customHeight="1" x14ac:dyDescent="0.15">
      <c r="A6" s="29">
        <v>1</v>
      </c>
      <c r="B6" s="29" t="s">
        <v>15</v>
      </c>
      <c r="C6" s="44" t="s">
        <v>20</v>
      </c>
      <c r="D6" s="29" t="s">
        <v>24</v>
      </c>
      <c r="E6" s="18" t="s">
        <v>16</v>
      </c>
      <c r="F6" s="26">
        <v>6</v>
      </c>
      <c r="G6" s="18">
        <f>F6*1.6</f>
        <v>9.6000000000000014</v>
      </c>
      <c r="H6" s="18">
        <f>G6*0.75</f>
        <v>7.2000000000000011</v>
      </c>
      <c r="I6" s="18">
        <f>G6*0.35</f>
        <v>3.3600000000000003</v>
      </c>
      <c r="J6" s="30">
        <v>3</v>
      </c>
      <c r="K6" s="30">
        <f>J6*1.05</f>
        <v>3.1500000000000004</v>
      </c>
      <c r="L6" s="31"/>
      <c r="M6" s="2"/>
    </row>
    <row r="7" spans="1:13" s="7" customFormat="1" ht="23.25" customHeight="1" x14ac:dyDescent="0.15">
      <c r="A7" s="29">
        <v>2</v>
      </c>
      <c r="B7" s="29" t="s">
        <v>21</v>
      </c>
      <c r="C7" s="44" t="s">
        <v>22</v>
      </c>
      <c r="D7" s="29" t="s">
        <v>23</v>
      </c>
      <c r="E7" s="18" t="s">
        <v>31</v>
      </c>
      <c r="F7" s="26">
        <v>8</v>
      </c>
      <c r="G7" s="18">
        <f>F7*2.81</f>
        <v>22.48</v>
      </c>
      <c r="H7" s="18">
        <f>G7*0.65</f>
        <v>14.612</v>
      </c>
      <c r="I7" s="18">
        <f>G7*0.2</f>
        <v>4.4960000000000004</v>
      </c>
      <c r="J7" s="30">
        <v>6</v>
      </c>
      <c r="K7" s="30">
        <f>J7*0.8</f>
        <v>4.8000000000000007</v>
      </c>
      <c r="L7" s="31"/>
      <c r="M7" s="2"/>
    </row>
    <row r="8" spans="1:13" s="7" customFormat="1" ht="23.25" customHeight="1" x14ac:dyDescent="0.15">
      <c r="A8" s="29">
        <v>3</v>
      </c>
      <c r="B8" s="29" t="s">
        <v>26</v>
      </c>
      <c r="C8" s="29" t="s">
        <v>22</v>
      </c>
      <c r="D8" s="29" t="s">
        <v>23</v>
      </c>
      <c r="E8" s="18" t="s">
        <v>30</v>
      </c>
      <c r="F8" s="26">
        <v>7</v>
      </c>
      <c r="G8" s="18">
        <f>F8*10.04</f>
        <v>70.28</v>
      </c>
      <c r="H8" s="18">
        <f>G8*1.2</f>
        <v>84.335999999999999</v>
      </c>
      <c r="I8" s="18">
        <f>G8*0.4</f>
        <v>28.112000000000002</v>
      </c>
      <c r="J8" s="30">
        <v>7</v>
      </c>
      <c r="K8" s="30">
        <f>J8*1.5</f>
        <v>10.5</v>
      </c>
      <c r="L8" s="31"/>
      <c r="M8" s="2"/>
    </row>
    <row r="9" spans="1:13" s="7" customFormat="1" ht="23.25" customHeight="1" x14ac:dyDescent="0.15">
      <c r="A9" s="29">
        <v>4</v>
      </c>
      <c r="B9" s="29" t="s">
        <v>25</v>
      </c>
      <c r="C9" s="44" t="s">
        <v>29</v>
      </c>
      <c r="D9" s="29" t="s">
        <v>28</v>
      </c>
      <c r="E9" s="18" t="s">
        <v>31</v>
      </c>
      <c r="F9" s="26">
        <v>12</v>
      </c>
      <c r="G9" s="18">
        <f>F9*3.02</f>
        <v>36.24</v>
      </c>
      <c r="H9" s="18">
        <f>G9*0.75</f>
        <v>27.18</v>
      </c>
      <c r="I9" s="18">
        <f>G9*0.3</f>
        <v>10.872</v>
      </c>
      <c r="J9" s="30">
        <v>5</v>
      </c>
      <c r="K9" s="30">
        <f>J9*1</f>
        <v>5</v>
      </c>
      <c r="L9" s="31"/>
      <c r="M9" s="2"/>
    </row>
    <row r="10" spans="1:13" s="7" customFormat="1" ht="23.25" customHeight="1" x14ac:dyDescent="0.15">
      <c r="A10" s="29"/>
      <c r="B10" s="29"/>
      <c r="C10" s="44"/>
      <c r="D10" s="29"/>
      <c r="E10" s="18"/>
      <c r="F10" s="26"/>
      <c r="G10" s="18"/>
      <c r="H10" s="18"/>
      <c r="I10" s="18"/>
      <c r="J10" s="30"/>
      <c r="K10" s="30"/>
      <c r="L10" s="31"/>
      <c r="M10" s="2"/>
    </row>
    <row r="11" spans="1:13" ht="23.25" customHeight="1" x14ac:dyDescent="0.15">
      <c r="A11" s="29"/>
      <c r="B11" s="29"/>
      <c r="C11" s="29"/>
      <c r="D11" s="29"/>
      <c r="E11" s="18"/>
      <c r="F11" s="26"/>
      <c r="G11" s="18"/>
      <c r="H11" s="18"/>
      <c r="I11" s="18"/>
      <c r="J11" s="30"/>
      <c r="K11" s="30"/>
      <c r="L11" s="31"/>
      <c r="M11" s="2"/>
    </row>
    <row r="12" spans="1:13" s="7" customFormat="1" ht="23.25" customHeight="1" x14ac:dyDescent="0.15">
      <c r="A12" s="29"/>
      <c r="B12" s="29"/>
      <c r="C12" s="29"/>
      <c r="D12" s="29"/>
      <c r="E12" s="18"/>
      <c r="F12" s="26"/>
      <c r="G12" s="18"/>
      <c r="H12" s="18"/>
      <c r="I12" s="18"/>
      <c r="J12" s="30"/>
      <c r="K12" s="30"/>
      <c r="L12" s="31"/>
      <c r="M12" s="2"/>
    </row>
    <row r="13" spans="1:13" s="7" customFormat="1" ht="23.25" customHeight="1" x14ac:dyDescent="0.15">
      <c r="A13" s="29"/>
      <c r="B13" s="29"/>
      <c r="C13" s="29"/>
      <c r="D13" s="29"/>
      <c r="E13" s="18"/>
      <c r="F13" s="26"/>
      <c r="G13" s="18"/>
      <c r="H13" s="18"/>
      <c r="I13" s="18"/>
      <c r="J13" s="30"/>
      <c r="K13" s="30"/>
      <c r="L13" s="31"/>
      <c r="M13" s="2"/>
    </row>
    <row r="14" spans="1:13" s="7" customFormat="1" ht="23.25" customHeight="1" x14ac:dyDescent="0.15">
      <c r="A14" s="29"/>
      <c r="B14" s="29"/>
      <c r="C14" s="29"/>
      <c r="D14" s="29"/>
      <c r="E14" s="18"/>
      <c r="F14" s="26"/>
      <c r="G14" s="18"/>
      <c r="H14" s="18"/>
      <c r="I14" s="18"/>
      <c r="J14" s="30"/>
      <c r="K14" s="30"/>
      <c r="L14" s="31"/>
      <c r="M14" s="2"/>
    </row>
    <row r="15" spans="1:13" s="7" customFormat="1" ht="23.25" customHeight="1" x14ac:dyDescent="0.15">
      <c r="A15" s="29"/>
      <c r="B15" s="29"/>
      <c r="C15" s="29"/>
      <c r="D15" s="29"/>
      <c r="E15" s="18"/>
      <c r="F15" s="26"/>
      <c r="G15" s="18"/>
      <c r="H15" s="18"/>
      <c r="I15" s="18"/>
      <c r="J15" s="30"/>
      <c r="K15" s="30"/>
      <c r="L15" s="31"/>
      <c r="M15" s="2"/>
    </row>
    <row r="16" spans="1:13" s="7" customFormat="1" ht="23.25" customHeight="1" x14ac:dyDescent="0.15">
      <c r="A16" s="28"/>
      <c r="B16" s="29"/>
      <c r="C16" s="29"/>
      <c r="D16" s="29"/>
      <c r="E16" s="18"/>
      <c r="F16" s="26"/>
      <c r="G16" s="18"/>
      <c r="H16" s="18"/>
      <c r="I16" s="18"/>
      <c r="J16" s="30"/>
      <c r="K16" s="30"/>
      <c r="L16" s="31"/>
      <c r="M16" s="2"/>
    </row>
    <row r="17" spans="1:18" s="7" customFormat="1" ht="23.25" customHeight="1" x14ac:dyDescent="0.15">
      <c r="A17" s="28"/>
      <c r="B17" s="29"/>
      <c r="C17" s="29"/>
      <c r="D17" s="29"/>
      <c r="E17" s="18"/>
      <c r="F17" s="26"/>
      <c r="G17" s="18"/>
      <c r="H17" s="18"/>
      <c r="I17" s="18"/>
      <c r="J17" s="30"/>
      <c r="K17" s="30"/>
      <c r="L17" s="31"/>
      <c r="M17" s="2"/>
    </row>
    <row r="18" spans="1:18" s="7" customFormat="1" ht="23.25" customHeight="1" x14ac:dyDescent="0.15">
      <c r="A18" s="28"/>
      <c r="B18" s="29"/>
      <c r="C18" s="29"/>
      <c r="D18" s="29"/>
      <c r="E18" s="18"/>
      <c r="F18" s="26"/>
      <c r="G18" s="18"/>
      <c r="H18" s="18"/>
      <c r="I18" s="18"/>
      <c r="J18" s="30"/>
      <c r="K18" s="30"/>
      <c r="L18" s="31"/>
      <c r="M18" s="2"/>
    </row>
    <row r="19" spans="1:18" s="7" customFormat="1" ht="23.25" customHeight="1" x14ac:dyDescent="0.15">
      <c r="A19" s="28"/>
      <c r="B19" s="29"/>
      <c r="C19" s="29"/>
      <c r="D19" s="29"/>
      <c r="E19" s="18"/>
      <c r="F19" s="26"/>
      <c r="G19" s="18"/>
      <c r="H19" s="18"/>
      <c r="I19" s="18"/>
      <c r="J19" s="30"/>
      <c r="K19" s="30"/>
      <c r="L19" s="31"/>
      <c r="M19" s="2"/>
    </row>
    <row r="20" spans="1:18" s="7" customFormat="1" ht="23.25" customHeight="1" x14ac:dyDescent="0.15">
      <c r="A20" s="28"/>
      <c r="B20" s="29"/>
      <c r="C20" s="29"/>
      <c r="D20" s="29"/>
      <c r="E20" s="18"/>
      <c r="F20" s="26"/>
      <c r="G20" s="18"/>
      <c r="H20" s="18"/>
      <c r="I20" s="18"/>
      <c r="J20" s="30"/>
      <c r="K20" s="30"/>
      <c r="L20" s="31"/>
      <c r="M20" s="2"/>
    </row>
    <row r="21" spans="1:18" s="7" customFormat="1" ht="23.25" customHeight="1" x14ac:dyDescent="0.15">
      <c r="A21" s="28"/>
      <c r="B21" s="29"/>
      <c r="C21" s="29"/>
      <c r="D21" s="29"/>
      <c r="E21" s="18"/>
      <c r="F21" s="26"/>
      <c r="G21" s="18"/>
      <c r="H21" s="18"/>
      <c r="I21" s="18"/>
      <c r="J21" s="30"/>
      <c r="K21" s="30"/>
      <c r="L21" s="31"/>
      <c r="M21" s="2"/>
    </row>
    <row r="22" spans="1:18" s="7" customFormat="1" ht="23.25" customHeight="1" x14ac:dyDescent="0.15">
      <c r="A22" s="28"/>
      <c r="B22" s="29"/>
      <c r="C22" s="29"/>
      <c r="D22" s="29"/>
      <c r="E22" s="18"/>
      <c r="F22" s="26"/>
      <c r="G22" s="18"/>
      <c r="H22" s="18"/>
      <c r="I22" s="18"/>
      <c r="J22" s="30"/>
      <c r="K22" s="30"/>
      <c r="L22" s="31"/>
      <c r="M22" s="2"/>
    </row>
    <row r="23" spans="1:18" s="7" customFormat="1" ht="23.25" customHeight="1" x14ac:dyDescent="0.15">
      <c r="A23" s="28"/>
      <c r="B23" s="29"/>
      <c r="C23" s="29"/>
      <c r="D23" s="29"/>
      <c r="E23" s="18"/>
      <c r="F23" s="26"/>
      <c r="G23" s="18"/>
      <c r="H23" s="18"/>
      <c r="I23" s="18"/>
      <c r="J23" s="30"/>
      <c r="K23" s="30"/>
      <c r="L23" s="31"/>
    </row>
    <row r="24" spans="1:18" s="7" customFormat="1" ht="23.25" customHeight="1" x14ac:dyDescent="0.15">
      <c r="A24" s="28"/>
      <c r="B24" s="29"/>
      <c r="C24" s="29"/>
      <c r="D24" s="29"/>
      <c r="E24" s="18"/>
      <c r="F24" s="26"/>
      <c r="G24" s="18"/>
      <c r="H24" s="18"/>
      <c r="I24" s="18"/>
      <c r="J24" s="30"/>
      <c r="K24" s="30"/>
      <c r="L24" s="31"/>
      <c r="M24" s="2"/>
    </row>
    <row r="25" spans="1:18" s="7" customFormat="1" ht="23.25" customHeight="1" x14ac:dyDescent="0.15">
      <c r="A25" s="28"/>
      <c r="B25" s="29"/>
      <c r="C25" s="29"/>
      <c r="D25" s="29"/>
      <c r="E25" s="18"/>
      <c r="F25" s="26"/>
      <c r="G25" s="18"/>
      <c r="H25" s="18"/>
      <c r="I25" s="18"/>
      <c r="J25" s="30"/>
      <c r="K25" s="30"/>
      <c r="L25" s="31"/>
      <c r="M25" s="2"/>
    </row>
    <row r="26" spans="1:18" s="7" customFormat="1" ht="23.25" customHeight="1" x14ac:dyDescent="0.15">
      <c r="A26" s="28"/>
      <c r="B26" s="32"/>
      <c r="C26" s="29"/>
      <c r="D26" s="29"/>
      <c r="E26" s="18"/>
      <c r="F26" s="26"/>
      <c r="G26" s="18"/>
      <c r="H26" s="18"/>
      <c r="I26" s="18"/>
      <c r="J26" s="33"/>
      <c r="K26" s="33"/>
      <c r="L26" s="31"/>
      <c r="M26" s="2"/>
    </row>
    <row r="27" spans="1:18" s="7" customFormat="1" ht="23.25" customHeight="1" x14ac:dyDescent="0.15">
      <c r="A27" s="34"/>
      <c r="B27" s="35"/>
      <c r="C27" s="36"/>
      <c r="D27" s="36"/>
      <c r="E27" s="30"/>
      <c r="F27" s="37"/>
      <c r="G27" s="30"/>
      <c r="H27" s="30"/>
      <c r="I27" s="30"/>
      <c r="J27" s="33"/>
      <c r="K27" s="33"/>
      <c r="L27" s="31"/>
      <c r="M27" s="2"/>
    </row>
    <row r="28" spans="1:18" s="7" customFormat="1" ht="23.25" customHeight="1" x14ac:dyDescent="0.15">
      <c r="A28" s="45" t="s">
        <v>14</v>
      </c>
      <c r="B28" s="46"/>
      <c r="C28" s="36"/>
      <c r="D28" s="36"/>
      <c r="E28" s="30"/>
      <c r="F28" s="38">
        <f t="shared" ref="F28:K28" si="0">SUM(F6:F27)</f>
        <v>33</v>
      </c>
      <c r="G28" s="38">
        <f t="shared" si="0"/>
        <v>138.6</v>
      </c>
      <c r="H28" s="38">
        <f t="shared" si="0"/>
        <v>133.328</v>
      </c>
      <c r="I28" s="38">
        <f t="shared" si="0"/>
        <v>46.84</v>
      </c>
      <c r="J28" s="38">
        <f t="shared" si="0"/>
        <v>21</v>
      </c>
      <c r="K28" s="38">
        <f t="shared" si="0"/>
        <v>23.450000000000003</v>
      </c>
      <c r="L28" s="31"/>
      <c r="M28" s="2"/>
    </row>
    <row r="29" spans="1:18" s="27" customFormat="1" ht="23.25" customHeight="1" thickBot="1" x14ac:dyDescent="0.2">
      <c r="A29" s="47" t="s">
        <v>7</v>
      </c>
      <c r="B29" s="48"/>
      <c r="C29" s="39"/>
      <c r="D29" s="39"/>
      <c r="E29" s="40"/>
      <c r="F29" s="41">
        <f>F28</f>
        <v>33</v>
      </c>
      <c r="G29" s="41">
        <f t="shared" ref="G29:K29" si="1">G28</f>
        <v>138.6</v>
      </c>
      <c r="H29" s="41">
        <f t="shared" si="1"/>
        <v>133.328</v>
      </c>
      <c r="I29" s="41">
        <f t="shared" si="1"/>
        <v>46.84</v>
      </c>
      <c r="J29" s="41">
        <f t="shared" ref="J29" si="2">J28</f>
        <v>21</v>
      </c>
      <c r="K29" s="41">
        <f t="shared" si="1"/>
        <v>23.450000000000003</v>
      </c>
      <c r="L29" s="42"/>
      <c r="M29" s="19"/>
    </row>
    <row r="30" spans="1:18" s="8" customFormat="1" ht="21.75" customHeight="1" x14ac:dyDescent="0.15">
      <c r="A30" s="1"/>
      <c r="B30" s="1"/>
      <c r="F30" s="9"/>
      <c r="G30" s="10"/>
      <c r="H30" s="11"/>
      <c r="I30" s="10"/>
      <c r="J30" s="10"/>
      <c r="K30" s="10"/>
      <c r="L30" s="12"/>
    </row>
    <row r="31" spans="1:18" ht="9" customHeight="1" x14ac:dyDescent="0.15">
      <c r="N31" s="13"/>
      <c r="O31" s="13"/>
      <c r="P31" s="13"/>
      <c r="Q31" s="13"/>
      <c r="R31" s="13"/>
    </row>
  </sheetData>
  <sheetProtection formatCells="0" formatColumns="0" formatRows="0" insertColumns="0" insertRows="0" insertHyperlinks="0" deleteColumns="0"/>
  <mergeCells count="13">
    <mergeCell ref="A28:B28"/>
    <mergeCell ref="A29:B29"/>
    <mergeCell ref="G3:K3"/>
    <mergeCell ref="A1:L1"/>
    <mergeCell ref="A2:C2"/>
    <mergeCell ref="H2:I2"/>
    <mergeCell ref="A3:A5"/>
    <mergeCell ref="D3:D5"/>
    <mergeCell ref="E3:E5"/>
    <mergeCell ref="F3:F4"/>
    <mergeCell ref="L3:L5"/>
    <mergeCell ref="B3:B5"/>
    <mergeCell ref="C3:C5"/>
  </mergeCells>
  <phoneticPr fontId="7" type="noConversion"/>
  <printOptions horizontalCentered="1" verticalCentered="1"/>
  <pageMargins left="0.78740157480314965" right="0.39370078740157483" top="0.59055118110236227" bottom="0.47244094488188981" header="0.39370078740157483" footer="0.39370078740157483"/>
  <pageSetup paperSize="8" orientation="landscape" horizontalDpi="300" verticalDpi="300" r:id="rId1"/>
  <headerFooter alignWithMargins="0">
    <oddFooter>&amp;C                    
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路基防护表格001</vt:lpstr>
      <vt:lpstr>路基防护表格001!Print_Area</vt:lpstr>
      <vt:lpstr>路基防护表格001!Print_Titles</vt:lpstr>
    </vt:vector>
  </TitlesOfParts>
  <Company>fsdi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xxx</cp:lastModifiedBy>
  <cp:lastPrinted>2022-07-21T01:35:43Z</cp:lastPrinted>
  <dcterms:created xsi:type="dcterms:W3CDTF">2003-05-20T03:04:00Z</dcterms:created>
  <dcterms:modified xsi:type="dcterms:W3CDTF">2025-10-24T08:38:13Z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